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1"/>
  </bookViews>
  <sheets>
    <sheet name="RRW 6 zbiorcze" sheetId="1" r:id="rId1"/>
    <sheet name="RRW6 wojew 2021" sheetId="2" r:id="rId2"/>
    <sheet name="RRW6 wojew 2020" sheetId="3" r:id="rId3"/>
    <sheet name="RRW6 wojew 2019-2013" sheetId="4" r:id="rId4"/>
    <sheet name="2019-2008 wg gatunku +dynamika" sheetId="5" r:id="rId5"/>
    <sheet name="RRW 6 wojew 2012-2008+dynamika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<sst xmlns="http://schemas.openxmlformats.org/spreadsheetml/2006/main" count="1521" uniqueCount="340">
  <si>
    <t>Wyszczególnienie</t>
  </si>
  <si>
    <t>Zbadano zwierząt w sztukach</t>
  </si>
  <si>
    <t>kury</t>
  </si>
  <si>
    <t>kurczęta</t>
  </si>
  <si>
    <t>indyki</t>
  </si>
  <si>
    <t>kaczki</t>
  </si>
  <si>
    <t>gęsi</t>
  </si>
  <si>
    <t>strusie</t>
  </si>
  <si>
    <t>pozostały drób</t>
  </si>
  <si>
    <t>Razem</t>
  </si>
  <si>
    <t>Warszawa, 20.04.2010</t>
  </si>
  <si>
    <t>Województwo</t>
  </si>
  <si>
    <t>dolnośląskie</t>
  </si>
  <si>
    <t>kujawsko-pomorskie</t>
  </si>
  <si>
    <t>Łącznie</t>
  </si>
  <si>
    <t>lubelskie</t>
  </si>
  <si>
    <t>lubuskie</t>
  </si>
  <si>
    <t>Zbadano zwierząt w sztukach w roku 2009</t>
  </si>
  <si>
    <t>łódzkie</t>
  </si>
  <si>
    <t>małopolskie</t>
  </si>
  <si>
    <t>mazowieckie</t>
  </si>
  <si>
    <t>opolskie</t>
  </si>
  <si>
    <t>podlaskie</t>
  </si>
  <si>
    <t>podkarpackie</t>
  </si>
  <si>
    <t>pomorskie</t>
  </si>
  <si>
    <t>śląskie</t>
  </si>
  <si>
    <t>swiętokrzyskie</t>
  </si>
  <si>
    <t>warmińsko-mazurskie</t>
  </si>
  <si>
    <t>wielkopolskie</t>
  </si>
  <si>
    <t>zachodnio-pomorskie</t>
  </si>
  <si>
    <t>Opracowanie: Marta Kędel</t>
  </si>
  <si>
    <t>Razem drób w danym województwie</t>
  </si>
  <si>
    <t>Zbadano zwierząt w sztukach w roku 2008</t>
  </si>
  <si>
    <t>świętokrzyskie</t>
  </si>
  <si>
    <t>rok</t>
  </si>
  <si>
    <t>ds. Administracji i Informacji</t>
  </si>
  <si>
    <t>Opracowała: Marta Kędel</t>
  </si>
  <si>
    <t>Zbadano zwierząt w sztukach (poubojowo)</t>
  </si>
  <si>
    <t>Główny Specjalista</t>
  </si>
  <si>
    <t>Zbadano zwierząt w sztukach w roku 2010</t>
  </si>
  <si>
    <t>Warszawa, 9.06.2011 r.</t>
  </si>
  <si>
    <t>Sprawozdanie z wyników urzędowego badania drobiu (POUBOJOWO) wg województw</t>
  </si>
  <si>
    <t>Zbadano zwierząt w sztukach w roku 2011</t>
  </si>
  <si>
    <t>Warszawa, 17.02.2012</t>
  </si>
  <si>
    <t>Łącznie rok</t>
  </si>
  <si>
    <t>-</t>
  </si>
  <si>
    <t>kury hodowlane</t>
  </si>
  <si>
    <t>kury nioski</t>
  </si>
  <si>
    <t>indyki hodowlane</t>
  </si>
  <si>
    <t>indyki rzeźne</t>
  </si>
  <si>
    <t>2013 suma</t>
  </si>
  <si>
    <t>brojler kurzy</t>
  </si>
  <si>
    <t>Zbadano zwierząt w sztukach w roku 2013</t>
  </si>
  <si>
    <t>Warszawa, 03.12.2014</t>
  </si>
  <si>
    <t>kaczki hodowlane</t>
  </si>
  <si>
    <t>kaczki brojler</t>
  </si>
  <si>
    <t>gęsi hodowlane</t>
  </si>
  <si>
    <t>gęsi tuczone</t>
  </si>
  <si>
    <t>2014 suma</t>
  </si>
  <si>
    <t>2015 suma</t>
  </si>
  <si>
    <t>Zbadano zwierząt w sztukach w roku 2015</t>
  </si>
  <si>
    <t>* - 2013 rok - Dane GIW wraz z korektą wykonaną przez KRD-IG</t>
  </si>
  <si>
    <t>Warszawa, 22.04.2016</t>
  </si>
  <si>
    <t>2016 suma</t>
  </si>
  <si>
    <t>Zbadano zwierząt w sztukach w roku 2016</t>
  </si>
  <si>
    <t>Główny Specjalista ds. Administracji i Informacji</t>
  </si>
  <si>
    <t>Zbadano zwierząt w sztukach w roku 2014</t>
  </si>
  <si>
    <t>Zbadano zwierząt w sztukach w roku 2012</t>
  </si>
  <si>
    <t>Warszawa, 03.12.2015</t>
  </si>
  <si>
    <t>**- nierealne wielkości w przypadku gęsi hodowlanych, uwaga zgłoszona przez KRD-IG do GIW-u</t>
  </si>
  <si>
    <r>
      <t xml:space="preserve">2014 </t>
    </r>
    <r>
      <rPr>
        <b/>
        <sz val="10"/>
        <color indexed="36"/>
        <rFont val="Calibri"/>
        <family val="2"/>
      </rPr>
      <t>**</t>
    </r>
  </si>
  <si>
    <t>Warszawa, 01.06.2017</t>
  </si>
  <si>
    <t xml:space="preserve"> </t>
  </si>
  <si>
    <t>kury hodowlane i nioski</t>
  </si>
  <si>
    <t>indyki hodowlane i rzeźne</t>
  </si>
  <si>
    <t>kaczki hodowlane i brojler</t>
  </si>
  <si>
    <t>gęsi hodowlane i tuczone</t>
  </si>
  <si>
    <t>pozostały drób (przepiórki, strusie, perliczki, bażanty)</t>
  </si>
  <si>
    <r>
      <t>kaczki hodowlane</t>
    </r>
    <r>
      <rPr>
        <sz val="11"/>
        <color indexed="10"/>
        <rFont val="Calibri"/>
        <family val="2"/>
      </rPr>
      <t>*</t>
    </r>
  </si>
  <si>
    <r>
      <t>kaczki brojler</t>
    </r>
    <r>
      <rPr>
        <sz val="11"/>
        <color indexed="10"/>
        <rFont val="Calibri"/>
        <family val="2"/>
      </rPr>
      <t>*</t>
    </r>
  </si>
  <si>
    <t>Poniższe dane opracowane zostały na podstawie sprawozdania RRW- 6 z GIW</t>
  </si>
  <si>
    <r>
      <t xml:space="preserve">2014 </t>
    </r>
    <r>
      <rPr>
        <b/>
        <sz val="11"/>
        <color indexed="36"/>
        <rFont val="Calibri"/>
        <family val="2"/>
      </rPr>
      <t>**</t>
    </r>
  </si>
  <si>
    <r>
      <t xml:space="preserve">2013 </t>
    </r>
    <r>
      <rPr>
        <b/>
        <sz val="11"/>
        <color indexed="10"/>
        <rFont val="Calibri"/>
        <family val="2"/>
      </rPr>
      <t>*</t>
    </r>
  </si>
  <si>
    <r>
      <t xml:space="preserve">Sprawozdanie z wyników urzędowego badania drobiu </t>
    </r>
    <r>
      <rPr>
        <b/>
        <i/>
        <sz val="11"/>
        <rFont val="Calibri"/>
        <family val="2"/>
      </rPr>
      <t>(dane wg sprawozdania RRW-6 z GIW)</t>
    </r>
  </si>
  <si>
    <t>2017 suma</t>
  </si>
  <si>
    <t>2017 wg KRD</t>
  </si>
  <si>
    <t>Opracowanie:</t>
  </si>
  <si>
    <t>Marta Kędel</t>
  </si>
  <si>
    <r>
      <t xml:space="preserve">pozostały drób                               </t>
    </r>
    <r>
      <rPr>
        <b/>
        <i/>
        <sz val="9"/>
        <rFont val="Calibri"/>
        <family val="2"/>
      </rPr>
      <t>perliczki       przepiórki</t>
    </r>
  </si>
  <si>
    <t>Warszawa, 20.04.2018</t>
  </si>
  <si>
    <t>kaczki hodowlane*</t>
  </si>
  <si>
    <t>kaczki brojler*</t>
  </si>
  <si>
    <t>gęsi hodowlane**</t>
  </si>
  <si>
    <t>szt.</t>
  </si>
  <si>
    <t>wielkości poszczególnych gatunków drobiu w 2017 r. wg KRD-IG</t>
  </si>
  <si>
    <t>kaczki hodowlane *</t>
  </si>
  <si>
    <t>gęsi tuczone**</t>
  </si>
  <si>
    <t>gęsi tuczone **</t>
  </si>
  <si>
    <t>Zbadano zwierząt w sztukach w roku 2017</t>
  </si>
  <si>
    <t>realne wielkości wg KRD-IG   przekazane do weryfikowacji przez GIW</t>
  </si>
  <si>
    <t>Sprawozdanie z wyników urzędowego badania drobiu (POUBOJOWO) wg POWIATÓW</t>
  </si>
  <si>
    <t>Powiat</t>
  </si>
  <si>
    <t>Razem drób w danym powiecie</t>
  </si>
  <si>
    <t>oleski</t>
  </si>
  <si>
    <t>kiędzierzyzno-koźlecki</t>
  </si>
  <si>
    <t>moniecki</t>
  </si>
  <si>
    <t>sokólski</t>
  </si>
  <si>
    <t>suwalski</t>
  </si>
  <si>
    <t>białostocki</t>
  </si>
  <si>
    <t>giżycki</t>
  </si>
  <si>
    <t>Iławski</t>
  </si>
  <si>
    <t>olsztyński</t>
  </si>
  <si>
    <t>ostródzki</t>
  </si>
  <si>
    <t>strzelecki</t>
  </si>
  <si>
    <t>opolski</t>
  </si>
  <si>
    <t>bełchatowski</t>
  </si>
  <si>
    <t>kutnowski i łeczycki</t>
  </si>
  <si>
    <r>
      <t xml:space="preserve">łódzki
</t>
    </r>
    <r>
      <rPr>
        <sz val="8"/>
        <rFont val="Calibri"/>
        <family val="2"/>
      </rPr>
      <t>(grodzki,wschodni  i brzeziński)</t>
    </r>
  </si>
  <si>
    <t>pabianicki</t>
  </si>
  <si>
    <t>piotrkowski</t>
  </si>
  <si>
    <t>sieradzki i wieruszowski</t>
  </si>
  <si>
    <t>skierniewicki</t>
  </si>
  <si>
    <t>tomaszowski</t>
  </si>
  <si>
    <t xml:space="preserve">wieluński </t>
  </si>
  <si>
    <t>pajęczański</t>
  </si>
  <si>
    <t>zgierski</t>
  </si>
  <si>
    <t>rzeszowski</t>
  </si>
  <si>
    <t>aleksandrowski</t>
  </si>
  <si>
    <t>bydgoski</t>
  </si>
  <si>
    <t>grudziądzki</t>
  </si>
  <si>
    <t>inowrocławski</t>
  </si>
  <si>
    <t>świecki</t>
  </si>
  <si>
    <t>tucholski</t>
  </si>
  <si>
    <t>włocławski</t>
  </si>
  <si>
    <t>Będzin</t>
  </si>
  <si>
    <t>Bielsko-Biała</t>
  </si>
  <si>
    <t>Gliwice</t>
  </si>
  <si>
    <t>Kłobuck</t>
  </si>
  <si>
    <t>Libiniec</t>
  </si>
  <si>
    <t>Myszków</t>
  </si>
  <si>
    <t>Pszczyna</t>
  </si>
  <si>
    <t>Tarnowski Góry</t>
  </si>
  <si>
    <t>Tychy</t>
  </si>
  <si>
    <t>Wodzisław Śląski</t>
  </si>
  <si>
    <t>Zawiercie</t>
  </si>
  <si>
    <t>Biała Podlaska</t>
  </si>
  <si>
    <t>Puławy</t>
  </si>
  <si>
    <t>Radzyń Podlaski</t>
  </si>
  <si>
    <t>Lublin</t>
  </si>
  <si>
    <t>jędrzejowski</t>
  </si>
  <si>
    <t>kielecki</t>
  </si>
  <si>
    <t>konecki</t>
  </si>
  <si>
    <t>skarżyński</t>
  </si>
  <si>
    <t>starachowicki</t>
  </si>
  <si>
    <t>włoszczowski</t>
  </si>
  <si>
    <t>gorzowski</t>
  </si>
  <si>
    <t>zielonogórski</t>
  </si>
  <si>
    <t>wschowski</t>
  </si>
  <si>
    <t>Grodzisk Wlkp.</t>
  </si>
  <si>
    <t>Kalisz</t>
  </si>
  <si>
    <t>Koło</t>
  </si>
  <si>
    <t>Krotoszyn</t>
  </si>
  <si>
    <t>Ostrów Wielkopolski</t>
  </si>
  <si>
    <t>Ostrzeszów</t>
  </si>
  <si>
    <t>Piła</t>
  </si>
  <si>
    <t>Pleszew</t>
  </si>
  <si>
    <t>Poznań</t>
  </si>
  <si>
    <t>Rawicz</t>
  </si>
  <si>
    <t>Słupca</t>
  </si>
  <si>
    <t>Wolsztyn</t>
  </si>
  <si>
    <t>Kępno</t>
  </si>
  <si>
    <t>Bolesławiec</t>
  </si>
  <si>
    <t>Jawor</t>
  </si>
  <si>
    <t>Legnica</t>
  </si>
  <si>
    <t>Świdnica</t>
  </si>
  <si>
    <t>Złotoryja</t>
  </si>
  <si>
    <t>Wrocław</t>
  </si>
  <si>
    <t>Bytów</t>
  </si>
  <si>
    <t>Człuchów</t>
  </si>
  <si>
    <t>Kartuzy</t>
  </si>
  <si>
    <t>Słupsk</t>
  </si>
  <si>
    <t>Tczew</t>
  </si>
  <si>
    <t>Bochnia</t>
  </si>
  <si>
    <t>Brzesk</t>
  </si>
  <si>
    <t>Chrzanów</t>
  </si>
  <si>
    <t>Gorlice</t>
  </si>
  <si>
    <t>Nowy Sącz</t>
  </si>
  <si>
    <t>Olkusz</t>
  </si>
  <si>
    <t>Wadowice</t>
  </si>
  <si>
    <t>Wieliczka</t>
  </si>
  <si>
    <t>Turek</t>
  </si>
  <si>
    <t>Ciechanów</t>
  </si>
  <si>
    <t>Mława</t>
  </si>
  <si>
    <t>Owock</t>
  </si>
  <si>
    <t>Płock</t>
  </si>
  <si>
    <t>Siedlce</t>
  </si>
  <si>
    <t>Węgrów</t>
  </si>
  <si>
    <t>Kamień Pomorski</t>
  </si>
  <si>
    <t>Sławno</t>
  </si>
  <si>
    <t>Stargard</t>
  </si>
  <si>
    <t>Szczecin</t>
  </si>
  <si>
    <t>Warszawa, 27.09.2018</t>
  </si>
  <si>
    <t>Poniższe dane opracowane zostały na podstawie sprawozdania RRW- 6 z Głównego Inspektoratu Weterynarii oraz danych przekazanych do KRD-IG przez Wojewódzkich Lekarzy Weterynarii</t>
  </si>
  <si>
    <t>2018 suma</t>
  </si>
  <si>
    <t>Zbadano zwierząt w sztukach w roku 2018</t>
  </si>
  <si>
    <t>2017 suma KRD</t>
  </si>
  <si>
    <t>kiędzierzyńsko-koźlecki</t>
  </si>
  <si>
    <t>bolesławiecki</t>
  </si>
  <si>
    <t>jaworski</t>
  </si>
  <si>
    <t>legnicki</t>
  </si>
  <si>
    <t>świdnicki</t>
  </si>
  <si>
    <t>wrocławski</t>
  </si>
  <si>
    <t>złotoryjski</t>
  </si>
  <si>
    <r>
      <t xml:space="preserve">Łącznie </t>
    </r>
    <r>
      <rPr>
        <b/>
        <sz val="11"/>
        <color indexed="36"/>
        <rFont val="Calibri"/>
        <family val="2"/>
      </rPr>
      <t>**</t>
    </r>
  </si>
  <si>
    <t>Brzesko</t>
  </si>
  <si>
    <t>Łącznie **</t>
  </si>
  <si>
    <t>Warszawa, 09.07.2019</t>
  </si>
  <si>
    <t>** korekta danych przekazana przez Wojewódzki Inspektorat Weterynarii w Szczecinie</t>
  </si>
  <si>
    <t>* korekta danych przekazana przez Wojewódzki Inspektorat Weterynarii w Krakowie</t>
  </si>
  <si>
    <r>
      <t xml:space="preserve">małopolskie </t>
    </r>
    <r>
      <rPr>
        <sz val="10"/>
        <color indexed="10"/>
        <rFont val="Calibri"/>
        <family val="2"/>
      </rPr>
      <t>*</t>
    </r>
  </si>
  <si>
    <r>
      <t>zachodnio-pomorskie</t>
    </r>
    <r>
      <rPr>
        <sz val="10"/>
        <color indexed="10"/>
        <rFont val="Calibri"/>
        <family val="2"/>
      </rPr>
      <t>*</t>
    </r>
    <r>
      <rPr>
        <sz val="10"/>
        <color indexed="10"/>
        <rFont val="Calibri"/>
        <family val="2"/>
      </rPr>
      <t>*</t>
    </r>
  </si>
  <si>
    <t>** zmiana wynikająca z korekty Wojewódzkiego Inspektoratu Weterynarii w Krakowie i Szczecinie</t>
  </si>
  <si>
    <t>*** -  zmiana wynikająca z korekty Wojewódzkiego Inspektoratu Weterynarii w Krakowie i Szczecinie</t>
  </si>
  <si>
    <r>
      <t xml:space="preserve">gęsi tuczone </t>
    </r>
    <r>
      <rPr>
        <sz val="11"/>
        <color indexed="10"/>
        <rFont val="Calibri"/>
        <family val="2"/>
      </rPr>
      <t>*</t>
    </r>
    <r>
      <rPr>
        <sz val="11"/>
        <color indexed="8"/>
        <rFont val="Calibri"/>
        <family val="2"/>
      </rPr>
      <t>/</t>
    </r>
    <r>
      <rPr>
        <sz val="11"/>
        <color indexed="30"/>
        <rFont val="Calibri"/>
        <family val="2"/>
      </rPr>
      <t>***</t>
    </r>
  </si>
  <si>
    <r>
      <t>gęsi hodowlane</t>
    </r>
    <r>
      <rPr>
        <sz val="11"/>
        <color indexed="36"/>
        <rFont val="Calibri"/>
        <family val="2"/>
      </rPr>
      <t>**</t>
    </r>
    <r>
      <rPr>
        <sz val="11"/>
        <color indexed="8"/>
        <rFont val="Calibri"/>
        <family val="2"/>
      </rPr>
      <t>/</t>
    </r>
    <r>
      <rPr>
        <sz val="11"/>
        <color indexed="30"/>
        <rFont val="Calibri"/>
        <family val="2"/>
      </rPr>
      <t>***</t>
    </r>
  </si>
  <si>
    <r>
      <t>pozostały drób</t>
    </r>
    <r>
      <rPr>
        <sz val="11"/>
        <color indexed="30"/>
        <rFont val="Calibri"/>
        <family val="2"/>
      </rPr>
      <t xml:space="preserve"> ***</t>
    </r>
  </si>
  <si>
    <r>
      <t>brojler kurzy</t>
    </r>
    <r>
      <rPr>
        <sz val="11"/>
        <color indexed="30"/>
        <rFont val="Calibri"/>
        <family val="2"/>
      </rPr>
      <t>***</t>
    </r>
  </si>
  <si>
    <r>
      <t xml:space="preserve">łódzki
</t>
    </r>
    <r>
      <rPr>
        <sz val="8"/>
        <color indexed="8"/>
        <rFont val="Calibri"/>
        <family val="2"/>
      </rPr>
      <t>(grodzki,wschodni  i brzeziński)</t>
    </r>
  </si>
  <si>
    <t>Warszawa, 24.07.2019</t>
  </si>
  <si>
    <t>2019 suma</t>
  </si>
  <si>
    <t>Zbadano zwierząt w sztukach w roku 2019</t>
  </si>
  <si>
    <t>Warszawa, 09.03.2020</t>
  </si>
  <si>
    <r>
      <t xml:space="preserve">pozostały drób                               </t>
    </r>
    <r>
      <rPr>
        <b/>
        <i/>
        <sz val="9"/>
        <rFont val="Calibri"/>
        <family val="2"/>
      </rPr>
      <t>perliczki       przepiórki, bażanty</t>
    </r>
  </si>
  <si>
    <t>pozostały drób                               perliczki       przepiórki, bażanty</t>
  </si>
  <si>
    <t>Dynamika % 2019/2018</t>
  </si>
  <si>
    <t>2019 wg KRD</t>
  </si>
  <si>
    <t>2019 suma KRD</t>
  </si>
  <si>
    <t>2018 wg KRD</t>
  </si>
  <si>
    <t>2018 suma KRD</t>
  </si>
  <si>
    <t>Dynamika 2019/2018</t>
  </si>
  <si>
    <t>brzeziński</t>
  </si>
  <si>
    <t>kutnowski i łęczycki</t>
  </si>
  <si>
    <t>pajczyński</t>
  </si>
  <si>
    <t>Jarocin</t>
  </si>
  <si>
    <t>Radom</t>
  </si>
  <si>
    <t>bocheński</t>
  </si>
  <si>
    <t>brzeski</t>
  </si>
  <si>
    <t>chrzanowski</t>
  </si>
  <si>
    <t>gorlicki</t>
  </si>
  <si>
    <t>olkuski</t>
  </si>
  <si>
    <t>wielicki</t>
  </si>
  <si>
    <t>nowosądecki i Nowy Sącz</t>
  </si>
  <si>
    <t>suski i wadowicki</t>
  </si>
  <si>
    <t>wielkości poszczególnych gatunków drobiu w 2019 r. wg KRD-IG</t>
  </si>
  <si>
    <t>wielkości poszczególnych gatunków drobiu w 2018 r. wg KRD-IG</t>
  </si>
  <si>
    <t>indyki hodowlane*</t>
  </si>
  <si>
    <t>Waszawa, 24.04.2020</t>
  </si>
  <si>
    <t>Z-ca Dyrektora Genralnego</t>
  </si>
  <si>
    <t xml:space="preserve">gęsi tuczone </t>
  </si>
  <si>
    <t>Z-ca Drektora Generalnego</t>
  </si>
  <si>
    <t>Promocja i Administracja</t>
  </si>
  <si>
    <r>
      <t xml:space="preserve">Sprawozdanie z wyników urzędowego badania poszczególnych gatunków drobiu lata 2019-2008     </t>
    </r>
    <r>
      <rPr>
        <b/>
        <i/>
        <sz val="10"/>
        <rFont val="Calibri"/>
        <family val="2"/>
      </rPr>
      <t>(dane wg sprawozdania RRW-6 z GIW)</t>
    </r>
  </si>
  <si>
    <t>Sprawozdanie z wyników urzędowego badania drobiu  RRW-6 wg województw (w szt.)                                                                                                                                                                                                                                                                           lata 2008 - 2019</t>
  </si>
  <si>
    <t>Z-ca Dyrektora Generalnego - Promocja i Administracja</t>
  </si>
  <si>
    <t>Opracowała: Marta Kędel Z-ca Dyrektora Generalnego Promocja i Administracja</t>
  </si>
  <si>
    <t>2020 suma KRD</t>
  </si>
  <si>
    <t>2020 suma</t>
  </si>
  <si>
    <t>Zbadano zwierząt w sztukach w roku 2020</t>
  </si>
  <si>
    <t>Konin</t>
  </si>
  <si>
    <t>wielkości poszczególnych gatunków drobiu w 2020 r. wg KRD-IG</t>
  </si>
  <si>
    <t>Warszawa, 14.04.2021</t>
  </si>
  <si>
    <t>kutnowski</t>
  </si>
  <si>
    <t>łódzki</t>
  </si>
  <si>
    <t>sieradzki</t>
  </si>
  <si>
    <t>Lubiniec</t>
  </si>
  <si>
    <t>roznice</t>
  </si>
  <si>
    <t>2020 wg KRD</t>
  </si>
  <si>
    <t>indyki rzeźne*</t>
  </si>
  <si>
    <r>
      <t xml:space="preserve">pozostały drób      </t>
    </r>
    <r>
      <rPr>
        <b/>
        <i/>
        <sz val="9"/>
        <rFont val="Calibri"/>
        <family val="2"/>
      </rPr>
      <t>perliczki,       przepiórki, bażanty</t>
    </r>
  </si>
  <si>
    <t>pozostały drób       perliczki,       przepiórki, bażanty</t>
  </si>
  <si>
    <r>
      <rPr>
        <i/>
        <sz val="8"/>
        <color indexed="10"/>
        <rFont val="Calibri"/>
        <family val="2"/>
      </rPr>
      <t xml:space="preserve">* </t>
    </r>
    <r>
      <rPr>
        <i/>
        <sz val="8"/>
        <color indexed="36"/>
        <rFont val="Calibri"/>
        <family val="2"/>
      </rPr>
      <t>- 2020 rok - Dane GIW uwzględniajace wielkości zebrane przez KRD-IG w ramach danych pozyskanych z powiatów</t>
    </r>
  </si>
  <si>
    <t>GIW 20.04.2021</t>
  </si>
  <si>
    <t>Z-ca Dyrektora Generalnego</t>
  </si>
  <si>
    <t>* czerwony - orekta GIW uwzględniajaca wielkości zebrane przez KRD-IG w ramach danych pozyskanych z powiatów - 05.05.2021</t>
  </si>
  <si>
    <t>Warszawa, 05.05.2021</t>
  </si>
  <si>
    <t>udział w całkowitej wielkości uboju</t>
  </si>
  <si>
    <t>maz. łódzkie i wielkopol total</t>
  </si>
  <si>
    <t>pozostałe woj..</t>
  </si>
  <si>
    <t>2021 wg KRD</t>
  </si>
  <si>
    <t>2021 suma KRD</t>
  </si>
  <si>
    <t>2021 suma</t>
  </si>
  <si>
    <t>Dynamika % 2021/2020</t>
  </si>
  <si>
    <t>Zbadano zwierząt w sztukach w roku 2021</t>
  </si>
  <si>
    <t>wielkości poszczególnych gatunków drobiu w 2021 r. wg KRD-IG</t>
  </si>
  <si>
    <t>Tarnowskie Góry</t>
  </si>
  <si>
    <t>ciechanowski</t>
  </si>
  <si>
    <t>mławski</t>
  </si>
  <si>
    <t>otwocki</t>
  </si>
  <si>
    <t>radomski</t>
  </si>
  <si>
    <t>siedlecki</t>
  </si>
  <si>
    <t>węgrowski</t>
  </si>
  <si>
    <t>grodziski</t>
  </si>
  <si>
    <t>jarociński</t>
  </si>
  <si>
    <t>kaliski</t>
  </si>
  <si>
    <t>kępiński</t>
  </si>
  <si>
    <t>koniński</t>
  </si>
  <si>
    <t>kortoszyński</t>
  </si>
  <si>
    <t>ostrowski</t>
  </si>
  <si>
    <t>ostrzeszowski</t>
  </si>
  <si>
    <t>pilski</t>
  </si>
  <si>
    <t>pleszewski</t>
  </si>
  <si>
    <t>poznański</t>
  </si>
  <si>
    <t>rawicki</t>
  </si>
  <si>
    <t>słupecki</t>
  </si>
  <si>
    <t>turecki</t>
  </si>
  <si>
    <t>wolsztyński</t>
  </si>
  <si>
    <t>poubojowe w 2020</t>
  </si>
  <si>
    <t>wieluński/pajęczyński</t>
  </si>
  <si>
    <t>kutnowski/łęczyński</t>
  </si>
  <si>
    <t>łódzki gr./wschodni/brzeziński</t>
  </si>
  <si>
    <t>sieradzki/ wieruszowski</t>
  </si>
  <si>
    <t>skierniewicki grodzki/ ziemski</t>
  </si>
  <si>
    <t>bialski (Biała Podlaska)</t>
  </si>
  <si>
    <t>lubelski (Lublin)</t>
  </si>
  <si>
    <t>puławski (Puławy)</t>
  </si>
  <si>
    <t>radzyński (Radzyń Podlaski)</t>
  </si>
  <si>
    <t>pozostałe woj.</t>
  </si>
  <si>
    <t>tczewski</t>
  </si>
  <si>
    <t>człuchowski</t>
  </si>
  <si>
    <t>kartuski</t>
  </si>
  <si>
    <t>słupski</t>
  </si>
  <si>
    <t>wadowicki</t>
  </si>
  <si>
    <t>kamieński</t>
  </si>
  <si>
    <t>stargardzki</t>
  </si>
  <si>
    <t>szczeciński</t>
  </si>
  <si>
    <t>Opracowała: Marta Kędel, Z-ca Dyrektora Generalnego Promocja i Administracja</t>
  </si>
  <si>
    <t>Warszawa, 19.04.2022</t>
  </si>
  <si>
    <t>województwo</t>
  </si>
  <si>
    <r>
      <t xml:space="preserve">ZMIANA%                w ramach </t>
    </r>
    <r>
      <rPr>
        <b/>
        <sz val="9"/>
        <color indexed="10"/>
        <rFont val="Calibri"/>
        <family val="2"/>
      </rPr>
      <t xml:space="preserve">POWIATU </t>
    </r>
    <r>
      <rPr>
        <b/>
        <sz val="9"/>
        <rFont val="Calibri"/>
        <family val="2"/>
      </rPr>
      <t>2021/2020</t>
    </r>
  </si>
  <si>
    <r>
      <t xml:space="preserve">ZMIANA%                w ramach </t>
    </r>
    <r>
      <rPr>
        <b/>
        <sz val="9"/>
        <color indexed="10"/>
        <rFont val="Calibri"/>
        <family val="2"/>
      </rPr>
      <t>WOJEWÓDZTWA</t>
    </r>
    <r>
      <rPr>
        <b/>
        <sz val="9"/>
        <rFont val="Calibri"/>
        <family val="2"/>
      </rPr>
      <t xml:space="preserve"> 2021/2020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</si>
</sst>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_-* #,##0.0\ _z_ł_-;\-* #,##0.0\ _z_ł_-;_-* &quot;-&quot;??\ _z_ł_-;_-@_-"/>
    <numFmt numFmtId="177" formatCode="_-* #,##0\ _z_ł_-;\-* #,##0\ _z_ł_-;_-* &quot;-&quot;??\ _z_ł_-;_-@_-"/>
    <numFmt numFmtId="178" formatCode="0.0%"/>
    <numFmt numFmtId="179" formatCode="[$-415]d\ mmmm\ yyyy"/>
  </numFmts>
  <fonts count="152">
    <font>
      <sz val="10"/>
      <name val="Arial"/>
      <family val="0"/>
    </font>
    <font>
      <sz val="8"/>
      <name val="Arial"/>
      <family val="2"/>
    </font>
    <font>
      <b/>
      <sz val="10"/>
      <color indexed="36"/>
      <name val="Calibri"/>
      <family val="2"/>
    </font>
    <font>
      <sz val="11"/>
      <color indexed="10"/>
      <name val="Calibri"/>
      <family val="2"/>
    </font>
    <font>
      <sz val="11"/>
      <color indexed="36"/>
      <name val="Calibri"/>
      <family val="2"/>
    </font>
    <font>
      <sz val="9"/>
      <name val="Arial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b/>
      <sz val="11"/>
      <color indexed="36"/>
      <name val="Calibri"/>
      <family val="2"/>
    </font>
    <font>
      <b/>
      <sz val="11"/>
      <color indexed="10"/>
      <name val="Calibri"/>
      <family val="2"/>
    </font>
    <font>
      <i/>
      <sz val="8"/>
      <name val="Arial"/>
      <family val="2"/>
    </font>
    <font>
      <b/>
      <i/>
      <sz val="9"/>
      <name val="Calibri"/>
      <family val="2"/>
    </font>
    <font>
      <sz val="8"/>
      <name val="Calibri"/>
      <family val="2"/>
    </font>
    <font>
      <sz val="10"/>
      <color indexed="10"/>
      <name val="Calibri"/>
      <family val="2"/>
    </font>
    <font>
      <sz val="11"/>
      <color indexed="30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i/>
      <sz val="10"/>
      <name val="Calibri"/>
      <family val="2"/>
    </font>
    <font>
      <i/>
      <sz val="8"/>
      <color indexed="10"/>
      <name val="Calibri"/>
      <family val="2"/>
    </font>
    <font>
      <i/>
      <sz val="8"/>
      <color indexed="36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 CE"/>
      <family val="0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9"/>
      <name val="Calibri"/>
      <family val="2"/>
    </font>
    <font>
      <i/>
      <sz val="9"/>
      <color indexed="10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sz val="10"/>
      <color indexed="36"/>
      <name val="Calibri"/>
      <family val="2"/>
    </font>
    <font>
      <i/>
      <sz val="9"/>
      <color indexed="36"/>
      <name val="Calibri"/>
      <family val="2"/>
    </font>
    <font>
      <i/>
      <sz val="8"/>
      <name val="Calibri"/>
      <family val="2"/>
    </font>
    <font>
      <b/>
      <sz val="10"/>
      <color indexed="10"/>
      <name val="Calibri"/>
      <family val="2"/>
    </font>
    <font>
      <i/>
      <sz val="8"/>
      <color indexed="40"/>
      <name val="Calibri"/>
      <family val="2"/>
    </font>
    <font>
      <b/>
      <sz val="11"/>
      <color indexed="40"/>
      <name val="Calibri"/>
      <family val="2"/>
    </font>
    <font>
      <sz val="10"/>
      <color indexed="40"/>
      <name val="Calibri"/>
      <family val="2"/>
    </font>
    <font>
      <sz val="9"/>
      <color indexed="10"/>
      <name val="Calibri"/>
      <family val="2"/>
    </font>
    <font>
      <i/>
      <sz val="8"/>
      <color indexed="36"/>
      <name val="Arial"/>
      <family val="2"/>
    </font>
    <font>
      <i/>
      <sz val="7"/>
      <color indexed="36"/>
      <name val="Arial"/>
      <family val="2"/>
    </font>
    <font>
      <sz val="9"/>
      <color indexed="8"/>
      <name val="Calibri"/>
      <family val="2"/>
    </font>
    <font>
      <b/>
      <sz val="11"/>
      <color indexed="30"/>
      <name val="Calibri"/>
      <family val="2"/>
    </font>
    <font>
      <i/>
      <sz val="8"/>
      <color indexed="30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60"/>
      <name val="Calibri"/>
      <family val="2"/>
    </font>
    <font>
      <i/>
      <sz val="8"/>
      <color indexed="60"/>
      <name val="Calibri"/>
      <family val="2"/>
    </font>
    <font>
      <i/>
      <sz val="8"/>
      <color indexed="57"/>
      <name val="Calibri"/>
      <family val="2"/>
    </font>
    <font>
      <sz val="10"/>
      <color indexed="57"/>
      <name val="Calibri"/>
      <family val="2"/>
    </font>
    <font>
      <b/>
      <i/>
      <sz val="9"/>
      <color indexed="60"/>
      <name val="Calibri"/>
      <family val="2"/>
    </font>
    <font>
      <b/>
      <sz val="10"/>
      <color indexed="60"/>
      <name val="Calibri"/>
      <family val="2"/>
    </font>
    <font>
      <b/>
      <sz val="10"/>
      <color indexed="57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2"/>
      <name val="Calibri"/>
      <family val="2"/>
    </font>
    <font>
      <b/>
      <sz val="8"/>
      <color indexed="10"/>
      <name val="Calibri"/>
      <family val="2"/>
    </font>
    <font>
      <b/>
      <i/>
      <sz val="9"/>
      <color indexed="10"/>
      <name val="Calibri"/>
      <family val="2"/>
    </font>
    <font>
      <b/>
      <i/>
      <sz val="9"/>
      <color indexed="57"/>
      <name val="Calibri"/>
      <family val="2"/>
    </font>
    <font>
      <b/>
      <i/>
      <sz val="9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 CE"/>
      <family val="0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7030A0"/>
      <name val="Calibri"/>
      <family val="2"/>
    </font>
    <font>
      <i/>
      <sz val="9"/>
      <color rgb="FFFF0000"/>
      <name val="Calibri"/>
      <family val="2"/>
    </font>
    <font>
      <sz val="10"/>
      <color rgb="FFFF0000"/>
      <name val="Calibri"/>
      <family val="2"/>
    </font>
    <font>
      <sz val="10"/>
      <color rgb="FF7030A0"/>
      <name val="Calibri"/>
      <family val="2"/>
    </font>
    <font>
      <i/>
      <sz val="9"/>
      <color rgb="FF7030A0"/>
      <name val="Calibri"/>
      <family val="2"/>
    </font>
    <font>
      <i/>
      <sz val="8"/>
      <color rgb="FFFF0000"/>
      <name val="Calibri"/>
      <family val="2"/>
    </font>
    <font>
      <b/>
      <sz val="10"/>
      <color rgb="FFFF0000"/>
      <name val="Calibri"/>
      <family val="2"/>
    </font>
    <font>
      <i/>
      <sz val="8"/>
      <color rgb="FF00B0F0"/>
      <name val="Calibri"/>
      <family val="2"/>
    </font>
    <font>
      <b/>
      <sz val="11"/>
      <color rgb="FF00B0F0"/>
      <name val="Calibri"/>
      <family val="2"/>
    </font>
    <font>
      <sz val="10"/>
      <color rgb="FF00B0F0"/>
      <name val="Calibri"/>
      <family val="2"/>
    </font>
    <font>
      <b/>
      <sz val="11"/>
      <color rgb="FFFF0000"/>
      <name val="Calibri"/>
      <family val="2"/>
    </font>
    <font>
      <sz val="9"/>
      <color rgb="FFFF0000"/>
      <name val="Calibri"/>
      <family val="2"/>
    </font>
    <font>
      <b/>
      <sz val="11"/>
      <color rgb="FF7030A0"/>
      <name val="Calibri"/>
      <family val="2"/>
    </font>
    <font>
      <i/>
      <sz val="8"/>
      <color rgb="FF7030A0"/>
      <name val="Arial"/>
      <family val="2"/>
    </font>
    <font>
      <i/>
      <sz val="7"/>
      <color rgb="FF7030A0"/>
      <name val="Arial"/>
      <family val="2"/>
    </font>
    <font>
      <sz val="9"/>
      <color rgb="FF000000"/>
      <name val="Calibri"/>
      <family val="2"/>
    </font>
    <font>
      <b/>
      <sz val="11"/>
      <color rgb="FF0070C0"/>
      <name val="Calibri"/>
      <family val="2"/>
    </font>
    <font>
      <i/>
      <sz val="8"/>
      <color rgb="FF0070C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9" tint="-0.4999699890613556"/>
      <name val="Calibri"/>
      <family val="2"/>
    </font>
    <font>
      <i/>
      <sz val="8"/>
      <color theme="9" tint="-0.4999699890613556"/>
      <name val="Calibri"/>
      <family val="2"/>
    </font>
    <font>
      <i/>
      <sz val="8"/>
      <color theme="6" tint="-0.24997000396251678"/>
      <name val="Calibri"/>
      <family val="2"/>
    </font>
    <font>
      <sz val="10"/>
      <color theme="6" tint="-0.24997000396251678"/>
      <name val="Calibri"/>
      <family val="2"/>
    </font>
    <font>
      <b/>
      <i/>
      <sz val="9"/>
      <color theme="9" tint="-0.4999699890613556"/>
      <name val="Calibri"/>
      <family val="2"/>
    </font>
    <font>
      <b/>
      <sz val="10"/>
      <color theme="9" tint="-0.4999699890613556"/>
      <name val="Calibri"/>
      <family val="2"/>
    </font>
    <font>
      <b/>
      <sz val="10"/>
      <color theme="6" tint="-0.24997000396251678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i/>
      <sz val="11"/>
      <color rgb="FF000000"/>
      <name val="Calibri"/>
      <family val="2"/>
    </font>
    <font>
      <i/>
      <sz val="10"/>
      <color rgb="FF000000"/>
      <name val="Calibri"/>
      <family val="2"/>
    </font>
    <font>
      <i/>
      <sz val="8"/>
      <color rgb="FF7030A0"/>
      <name val="Calibri"/>
      <family val="2"/>
    </font>
    <font>
      <b/>
      <sz val="8"/>
      <color rgb="FFFF0000"/>
      <name val="Calibri"/>
      <family val="2"/>
    </font>
    <font>
      <b/>
      <i/>
      <sz val="9"/>
      <color theme="6" tint="-0.24997000396251678"/>
      <name val="Calibri"/>
      <family val="2"/>
    </font>
    <font>
      <b/>
      <i/>
      <sz val="9"/>
      <color rgb="FFFF0000"/>
      <name val="Calibri"/>
      <family val="2"/>
    </font>
    <font>
      <b/>
      <i/>
      <sz val="9"/>
      <color rgb="FF00B0F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19" fillId="21" borderId="0" applyNumberFormat="0" applyBorder="0" applyAlignment="0" applyProtection="0"/>
    <xf numFmtId="0" fontId="95" fillId="22" borderId="0" applyNumberFormat="0" applyBorder="0" applyAlignment="0" applyProtection="0"/>
    <xf numFmtId="0" fontId="19" fillId="23" borderId="0" applyNumberFormat="0" applyBorder="0" applyAlignment="0" applyProtection="0"/>
    <xf numFmtId="0" fontId="95" fillId="24" borderId="0" applyNumberFormat="0" applyBorder="0" applyAlignment="0" applyProtection="0"/>
    <xf numFmtId="0" fontId="19" fillId="25" borderId="0" applyNumberFormat="0" applyBorder="0" applyAlignment="0" applyProtection="0"/>
    <xf numFmtId="0" fontId="95" fillId="26" borderId="0" applyNumberFormat="0" applyBorder="0" applyAlignment="0" applyProtection="0"/>
    <xf numFmtId="0" fontId="19" fillId="27" borderId="0" applyNumberFormat="0" applyBorder="0" applyAlignment="0" applyProtection="0"/>
    <xf numFmtId="0" fontId="95" fillId="28" borderId="0" applyNumberFormat="0" applyBorder="0" applyAlignment="0" applyProtection="0"/>
    <xf numFmtId="0" fontId="19" fillId="29" borderId="0" applyNumberFormat="0" applyBorder="0" applyAlignment="0" applyProtection="0"/>
    <xf numFmtId="0" fontId="95" fillId="30" borderId="0" applyNumberFormat="0" applyBorder="0" applyAlignment="0" applyProtection="0"/>
    <xf numFmtId="0" fontId="19" fillId="31" borderId="0" applyNumberFormat="0" applyBorder="0" applyAlignment="0" applyProtection="0"/>
    <xf numFmtId="0" fontId="96" fillId="32" borderId="1" applyNumberFormat="0" applyAlignment="0" applyProtection="0"/>
    <xf numFmtId="0" fontId="20" fillId="33" borderId="2" applyNumberFormat="0" applyAlignment="0" applyProtection="0"/>
    <xf numFmtId="0" fontId="97" fillId="34" borderId="3" applyNumberFormat="0" applyAlignment="0" applyProtection="0"/>
    <xf numFmtId="0" fontId="21" fillId="35" borderId="4" applyNumberFormat="0" applyAlignment="0" applyProtection="0"/>
    <xf numFmtId="0" fontId="98" fillId="3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5" applyNumberFormat="0" applyFill="0" applyAlignment="0" applyProtection="0"/>
    <xf numFmtId="0" fontId="22" fillId="0" borderId="6" applyNumberFormat="0" applyFill="0" applyAlignment="0" applyProtection="0"/>
    <xf numFmtId="0" fontId="101" fillId="37" borderId="7" applyNumberFormat="0" applyAlignment="0" applyProtection="0"/>
    <xf numFmtId="0" fontId="23" fillId="38" borderId="8" applyNumberFormat="0" applyAlignment="0" applyProtection="0"/>
    <xf numFmtId="0" fontId="102" fillId="0" borderId="9" applyNumberFormat="0" applyFill="0" applyAlignment="0" applyProtection="0"/>
    <xf numFmtId="0" fontId="24" fillId="0" borderId="10" applyNumberFormat="0" applyFill="0" applyAlignment="0" applyProtection="0"/>
    <xf numFmtId="0" fontId="103" fillId="0" borderId="11" applyNumberFormat="0" applyFill="0" applyAlignment="0" applyProtection="0"/>
    <xf numFmtId="0" fontId="25" fillId="0" borderId="12" applyNumberFormat="0" applyFill="0" applyAlignment="0" applyProtection="0"/>
    <xf numFmtId="0" fontId="104" fillId="0" borderId="13" applyNumberFormat="0" applyFill="0" applyAlignment="0" applyProtection="0"/>
    <xf numFmtId="0" fontId="26" fillId="0" borderId="14" applyNumberFormat="0" applyFill="0" applyAlignment="0" applyProtection="0"/>
    <xf numFmtId="0" fontId="10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5" fillId="39" borderId="0" applyNumberFormat="0" applyBorder="0" applyAlignment="0" applyProtection="0"/>
    <xf numFmtId="0" fontId="18" fillId="0" borderId="0">
      <alignment/>
      <protection/>
    </xf>
    <xf numFmtId="0" fontId="94" fillId="0" borderId="0">
      <alignment/>
      <protection/>
    </xf>
    <xf numFmtId="0" fontId="106" fillId="0" borderId="0" applyNumberFormat="0" applyFont="0" applyBorder="0" applyProtection="0">
      <alignment/>
    </xf>
    <xf numFmtId="0" fontId="106" fillId="0" borderId="0">
      <alignment/>
      <protection/>
    </xf>
    <xf numFmtId="0" fontId="107" fillId="34" borderId="1" applyNumberFormat="0" applyAlignment="0" applyProtection="0"/>
    <xf numFmtId="0" fontId="27" fillId="35" borderId="2" applyNumberFormat="0" applyAlignment="0" applyProtection="0"/>
    <xf numFmtId="0" fontId="10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9" fillId="0" borderId="15" applyNumberFormat="0" applyFill="0" applyAlignment="0" applyProtection="0"/>
    <xf numFmtId="0" fontId="28" fillId="0" borderId="16" applyNumberFormat="0" applyFill="0" applyAlignment="0" applyProtection="0"/>
    <xf numFmtId="0" fontId="1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0" borderId="17" applyNumberFormat="0" applyFont="0" applyAlignment="0" applyProtection="0"/>
    <xf numFmtId="0" fontId="18" fillId="41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3" fillId="42" borderId="0" applyNumberFormat="0" applyBorder="0" applyAlignment="0" applyProtection="0"/>
  </cellStyleXfs>
  <cellXfs count="7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/>
    </xf>
    <xf numFmtId="0" fontId="54" fillId="0" borderId="19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/>
    </xf>
    <xf numFmtId="3" fontId="55" fillId="0" borderId="21" xfId="0" applyNumberFormat="1" applyFont="1" applyBorder="1" applyAlignment="1">
      <alignment horizontal="center" vertical="center"/>
    </xf>
    <xf numFmtId="3" fontId="55" fillId="0" borderId="22" xfId="0" applyNumberFormat="1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3" fontId="55" fillId="0" borderId="24" xfId="0" applyNumberFormat="1" applyFont="1" applyBorder="1" applyAlignment="1">
      <alignment horizontal="center" vertical="center"/>
    </xf>
    <xf numFmtId="3" fontId="55" fillId="0" borderId="25" xfId="0" applyNumberFormat="1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3" fontId="55" fillId="0" borderId="27" xfId="0" applyNumberFormat="1" applyFont="1" applyBorder="1" applyAlignment="1">
      <alignment horizontal="center" vertical="center"/>
    </xf>
    <xf numFmtId="3" fontId="55" fillId="0" borderId="28" xfId="0" applyNumberFormat="1" applyFont="1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3" fontId="56" fillId="0" borderId="30" xfId="0" applyNumberFormat="1" applyFont="1" applyBorder="1" applyAlignment="1">
      <alignment horizontal="center" vertical="center"/>
    </xf>
    <xf numFmtId="3" fontId="56" fillId="0" borderId="31" xfId="0" applyNumberFormat="1" applyFont="1" applyBorder="1" applyAlignment="1">
      <alignment horizontal="center" vertical="center"/>
    </xf>
    <xf numFmtId="3" fontId="53" fillId="0" borderId="0" xfId="0" applyNumberFormat="1" applyFont="1" applyAlignment="1">
      <alignment/>
    </xf>
    <xf numFmtId="3" fontId="57" fillId="0" borderId="0" xfId="0" applyNumberFormat="1" applyFont="1" applyAlignment="1">
      <alignment/>
    </xf>
    <xf numFmtId="0" fontId="53" fillId="0" borderId="19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3" fontId="55" fillId="0" borderId="0" xfId="0" applyNumberFormat="1" applyFont="1" applyAlignment="1">
      <alignment horizontal="center" vertical="center"/>
    </xf>
    <xf numFmtId="0" fontId="54" fillId="43" borderId="19" xfId="0" applyFont="1" applyFill="1" applyBorder="1" applyAlignment="1">
      <alignment horizontal="center" vertical="center"/>
    </xf>
    <xf numFmtId="3" fontId="56" fillId="0" borderId="0" xfId="0" applyNumberFormat="1" applyFont="1" applyAlignment="1">
      <alignment horizontal="center" vertical="center"/>
    </xf>
    <xf numFmtId="3" fontId="53" fillId="0" borderId="21" xfId="0" applyNumberFormat="1" applyFont="1" applyBorder="1" applyAlignment="1">
      <alignment horizontal="center" vertical="center"/>
    </xf>
    <xf numFmtId="3" fontId="53" fillId="0" borderId="24" xfId="0" applyNumberFormat="1" applyFont="1" applyBorder="1" applyAlignment="1">
      <alignment horizontal="center" vertical="center"/>
    </xf>
    <xf numFmtId="3" fontId="53" fillId="0" borderId="32" xfId="0" applyNumberFormat="1" applyFont="1" applyBorder="1" applyAlignment="1">
      <alignment horizontal="center" vertical="center"/>
    </xf>
    <xf numFmtId="3" fontId="53" fillId="0" borderId="27" xfId="0" applyNumberFormat="1" applyFont="1" applyBorder="1" applyAlignment="1">
      <alignment horizontal="center" vertical="center"/>
    </xf>
    <xf numFmtId="170" fontId="54" fillId="44" borderId="33" xfId="0" applyNumberFormat="1" applyFont="1" applyFill="1" applyBorder="1" applyAlignment="1">
      <alignment horizontal="center" vertical="center"/>
    </xf>
    <xf numFmtId="170" fontId="56" fillId="44" borderId="30" xfId="0" applyNumberFormat="1" applyFont="1" applyFill="1" applyBorder="1" applyAlignment="1">
      <alignment horizontal="center" vertical="center"/>
    </xf>
    <xf numFmtId="3" fontId="53" fillId="0" borderId="34" xfId="0" applyNumberFormat="1" applyFont="1" applyBorder="1" applyAlignment="1">
      <alignment horizontal="center" vertical="center"/>
    </xf>
    <xf numFmtId="3" fontId="53" fillId="0" borderId="35" xfId="0" applyNumberFormat="1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45" borderId="19" xfId="0" applyFont="1" applyFill="1" applyBorder="1" applyAlignment="1">
      <alignment horizontal="center" vertical="center" wrapText="1"/>
    </xf>
    <xf numFmtId="0" fontId="56" fillId="45" borderId="36" xfId="0" applyFont="1" applyFill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top" wrapText="1"/>
    </xf>
    <xf numFmtId="3" fontId="55" fillId="0" borderId="21" xfId="0" applyNumberFormat="1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top" wrapText="1"/>
    </xf>
    <xf numFmtId="3" fontId="55" fillId="0" borderId="24" xfId="0" applyNumberFormat="1" applyFont="1" applyBorder="1" applyAlignment="1">
      <alignment horizontal="center" vertical="center" wrapText="1"/>
    </xf>
    <xf numFmtId="3" fontId="55" fillId="0" borderId="37" xfId="0" applyNumberFormat="1" applyFont="1" applyBorder="1" applyAlignment="1">
      <alignment horizontal="center" vertical="center" wrapText="1"/>
    </xf>
    <xf numFmtId="175" fontId="55" fillId="0" borderId="38" xfId="0" applyNumberFormat="1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3" fontId="111" fillId="0" borderId="24" xfId="0" applyNumberFormat="1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top" wrapText="1"/>
    </xf>
    <xf numFmtId="3" fontId="55" fillId="0" borderId="27" xfId="0" applyNumberFormat="1" applyFont="1" applyBorder="1" applyAlignment="1">
      <alignment horizontal="center" vertical="center" wrapText="1"/>
    </xf>
    <xf numFmtId="3" fontId="55" fillId="0" borderId="35" xfId="0" applyNumberFormat="1" applyFont="1" applyBorder="1" applyAlignment="1">
      <alignment horizontal="center" vertical="center" wrapText="1"/>
    </xf>
    <xf numFmtId="0" fontId="56" fillId="44" borderId="29" xfId="0" applyFont="1" applyFill="1" applyBorder="1" applyAlignment="1">
      <alignment horizontal="center" vertical="center" wrapText="1"/>
    </xf>
    <xf numFmtId="0" fontId="56" fillId="44" borderId="30" xfId="0" applyFont="1" applyFill="1" applyBorder="1" applyAlignment="1">
      <alignment horizontal="center" vertical="center" wrapText="1"/>
    </xf>
    <xf numFmtId="3" fontId="56" fillId="44" borderId="30" xfId="0" applyNumberFormat="1" applyFont="1" applyFill="1" applyBorder="1" applyAlignment="1">
      <alignment horizontal="center" vertical="center" wrapText="1"/>
    </xf>
    <xf numFmtId="3" fontId="56" fillId="44" borderId="39" xfId="0" applyNumberFormat="1" applyFont="1" applyFill="1" applyBorder="1" applyAlignment="1">
      <alignment horizontal="center" vertical="center" wrapText="1"/>
    </xf>
    <xf numFmtId="170" fontId="56" fillId="44" borderId="33" xfId="0" applyNumberFormat="1" applyFont="1" applyFill="1" applyBorder="1" applyAlignment="1">
      <alignment horizontal="center" vertical="center" wrapText="1"/>
    </xf>
    <xf numFmtId="0" fontId="54" fillId="45" borderId="19" xfId="0" applyFont="1" applyFill="1" applyBorder="1" applyAlignment="1">
      <alignment horizontal="center" vertical="center" wrapText="1"/>
    </xf>
    <xf numFmtId="0" fontId="53" fillId="0" borderId="40" xfId="0" applyFont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3" fontId="56" fillId="0" borderId="42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55" fillId="0" borderId="21" xfId="0" applyNumberFormat="1" applyFont="1" applyBorder="1" applyAlignment="1">
      <alignment horizontal="center" vertical="top" wrapText="1"/>
    </xf>
    <xf numFmtId="3" fontId="55" fillId="0" borderId="24" xfId="0" applyNumberFormat="1" applyFont="1" applyBorder="1" applyAlignment="1">
      <alignment horizontal="center" vertical="top" wrapText="1"/>
    </xf>
    <xf numFmtId="3" fontId="55" fillId="0" borderId="27" xfId="0" applyNumberFormat="1" applyFont="1" applyBorder="1" applyAlignment="1">
      <alignment horizontal="center" vertical="top" wrapText="1"/>
    </xf>
    <xf numFmtId="0" fontId="54" fillId="45" borderId="19" xfId="0" applyFont="1" applyFill="1" applyBorder="1" applyAlignment="1">
      <alignment horizontal="center" vertical="center" wrapText="1"/>
    </xf>
    <xf numFmtId="3" fontId="53" fillId="0" borderId="43" xfId="0" applyNumberFormat="1" applyFont="1" applyBorder="1" applyAlignment="1">
      <alignment/>
    </xf>
    <xf numFmtId="3" fontId="53" fillId="0" borderId="44" xfId="0" applyNumberFormat="1" applyFont="1" applyBorder="1" applyAlignment="1">
      <alignment/>
    </xf>
    <xf numFmtId="0" fontId="0" fillId="0" borderId="40" xfId="0" applyFont="1" applyBorder="1" applyAlignment="1">
      <alignment horizontal="center" vertical="center"/>
    </xf>
    <xf numFmtId="0" fontId="54" fillId="43" borderId="36" xfId="0" applyFont="1" applyFill="1" applyBorder="1" applyAlignment="1">
      <alignment horizontal="center" vertical="center" wrapText="1"/>
    </xf>
    <xf numFmtId="0" fontId="54" fillId="43" borderId="19" xfId="0" applyFont="1" applyFill="1" applyBorder="1" applyAlignment="1">
      <alignment horizontal="center" vertical="center" wrapText="1"/>
    </xf>
    <xf numFmtId="0" fontId="54" fillId="44" borderId="29" xfId="0" applyFont="1" applyFill="1" applyBorder="1" applyAlignment="1">
      <alignment horizontal="center" vertical="center" wrapText="1"/>
    </xf>
    <xf numFmtId="3" fontId="53" fillId="46" borderId="24" xfId="0" applyNumberFormat="1" applyFont="1" applyFill="1" applyBorder="1" applyAlignment="1">
      <alignment horizontal="center" vertical="center"/>
    </xf>
    <xf numFmtId="3" fontId="53" fillId="46" borderId="37" xfId="0" applyNumberFormat="1" applyFont="1" applyFill="1" applyBorder="1" applyAlignment="1">
      <alignment horizontal="center" vertical="center" wrapText="1"/>
    </xf>
    <xf numFmtId="3" fontId="53" fillId="46" borderId="21" xfId="0" applyNumberFormat="1" applyFont="1" applyFill="1" applyBorder="1" applyAlignment="1">
      <alignment horizontal="center" vertical="center"/>
    </xf>
    <xf numFmtId="3" fontId="53" fillId="46" borderId="34" xfId="0" applyNumberFormat="1" applyFont="1" applyFill="1" applyBorder="1" applyAlignment="1">
      <alignment horizontal="center" vertical="center" wrapText="1"/>
    </xf>
    <xf numFmtId="3" fontId="53" fillId="0" borderId="27" xfId="0" applyNumberFormat="1" applyFont="1" applyBorder="1" applyAlignment="1">
      <alignment horizontal="center"/>
    </xf>
    <xf numFmtId="3" fontId="53" fillId="0" borderId="35" xfId="0" applyNumberFormat="1" applyFont="1" applyBorder="1" applyAlignment="1">
      <alignment horizontal="center"/>
    </xf>
    <xf numFmtId="3" fontId="6" fillId="46" borderId="38" xfId="0" applyNumberFormat="1" applyFont="1" applyFill="1" applyBorder="1" applyAlignment="1">
      <alignment horizontal="center" vertical="center" wrapText="1"/>
    </xf>
    <xf numFmtId="3" fontId="6" fillId="46" borderId="45" xfId="0" applyNumberFormat="1" applyFont="1" applyFill="1" applyBorder="1" applyAlignment="1">
      <alignment horizontal="center" vertical="center" wrapText="1"/>
    </xf>
    <xf numFmtId="3" fontId="6" fillId="0" borderId="38" xfId="0" applyNumberFormat="1" applyFont="1" applyBorder="1" applyAlignment="1">
      <alignment horizontal="center" vertical="center" wrapText="1"/>
    </xf>
    <xf numFmtId="3" fontId="6" fillId="0" borderId="38" xfId="0" applyNumberFormat="1" applyFont="1" applyBorder="1" applyAlignment="1">
      <alignment horizontal="center" vertical="center"/>
    </xf>
    <xf numFmtId="3" fontId="6" fillId="0" borderId="46" xfId="0" applyNumberFormat="1" applyFont="1" applyBorder="1" applyAlignment="1">
      <alignment horizontal="center"/>
    </xf>
    <xf numFmtId="0" fontId="31" fillId="0" borderId="0" xfId="0" applyFont="1" applyAlignment="1">
      <alignment horizontal="right"/>
    </xf>
    <xf numFmtId="0" fontId="54" fillId="45" borderId="19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/>
    </xf>
    <xf numFmtId="3" fontId="57" fillId="0" borderId="0" xfId="0" applyNumberFormat="1" applyFont="1" applyAlignment="1">
      <alignment horizontal="right"/>
    </xf>
    <xf numFmtId="0" fontId="57" fillId="0" borderId="0" xfId="0" applyFont="1" applyAlignment="1">
      <alignment horizontal="right"/>
    </xf>
    <xf numFmtId="0" fontId="53" fillId="0" borderId="0" xfId="0" applyFont="1" applyAlignment="1">
      <alignment/>
    </xf>
    <xf numFmtId="3" fontId="53" fillId="46" borderId="34" xfId="0" applyNumberFormat="1" applyFont="1" applyFill="1" applyBorder="1" applyAlignment="1">
      <alignment horizontal="center" vertical="center"/>
    </xf>
    <xf numFmtId="3" fontId="114" fillId="0" borderId="24" xfId="0" applyNumberFormat="1" applyFont="1" applyBorder="1" applyAlignment="1">
      <alignment horizontal="center" vertical="top" wrapText="1"/>
    </xf>
    <xf numFmtId="3" fontId="57" fillId="0" borderId="0" xfId="0" applyNumberFormat="1" applyFont="1" applyAlignment="1">
      <alignment horizontal="right"/>
    </xf>
    <xf numFmtId="3" fontId="53" fillId="0" borderId="37" xfId="0" applyNumberFormat="1" applyFont="1" applyBorder="1" applyAlignment="1">
      <alignment horizontal="center" vertical="center"/>
    </xf>
    <xf numFmtId="0" fontId="54" fillId="0" borderId="0" xfId="0" applyFont="1" applyAlignment="1">
      <alignment/>
    </xf>
    <xf numFmtId="0" fontId="53" fillId="0" borderId="47" xfId="0" applyFont="1" applyBorder="1" applyAlignment="1">
      <alignment/>
    </xf>
    <xf numFmtId="0" fontId="54" fillId="0" borderId="34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4" fillId="0" borderId="47" xfId="0" applyFont="1" applyBorder="1" applyAlignment="1">
      <alignment horizontal="center"/>
    </xf>
    <xf numFmtId="0" fontId="115" fillId="0" borderId="48" xfId="0" applyFont="1" applyBorder="1" applyAlignment="1">
      <alignment horizontal="left"/>
    </xf>
    <xf numFmtId="0" fontId="5" fillId="0" borderId="40" xfId="0" applyFont="1" applyBorder="1" applyAlignment="1">
      <alignment horizontal="center" vertical="center"/>
    </xf>
    <xf numFmtId="3" fontId="59" fillId="0" borderId="21" xfId="0" applyNumberFormat="1" applyFont="1" applyBorder="1" applyAlignment="1">
      <alignment horizontal="center" vertical="center"/>
    </xf>
    <xf numFmtId="3" fontId="59" fillId="0" borderId="25" xfId="0" applyNumberFormat="1" applyFont="1" applyBorder="1" applyAlignment="1">
      <alignment horizontal="center" vertical="center"/>
    </xf>
    <xf numFmtId="0" fontId="59" fillId="0" borderId="41" xfId="0" applyFont="1" applyBorder="1" applyAlignment="1">
      <alignment horizontal="center" vertical="center"/>
    </xf>
    <xf numFmtId="3" fontId="59" fillId="0" borderId="24" xfId="0" applyNumberFormat="1" applyFont="1" applyBorder="1" applyAlignment="1">
      <alignment horizontal="center" vertical="center"/>
    </xf>
    <xf numFmtId="3" fontId="59" fillId="46" borderId="25" xfId="0" applyNumberFormat="1" applyFont="1" applyFill="1" applyBorder="1" applyAlignment="1">
      <alignment horizontal="center" vertical="center"/>
    </xf>
    <xf numFmtId="3" fontId="59" fillId="0" borderId="41" xfId="0" applyNumberFormat="1" applyFont="1" applyBorder="1" applyAlignment="1">
      <alignment horizontal="center" vertical="center"/>
    </xf>
    <xf numFmtId="3" fontId="59" fillId="0" borderId="27" xfId="0" applyNumberFormat="1" applyFont="1" applyBorder="1" applyAlignment="1">
      <alignment horizontal="center" vertical="center"/>
    </xf>
    <xf numFmtId="3" fontId="59" fillId="0" borderId="32" xfId="0" applyNumberFormat="1" applyFont="1" applyBorder="1" applyAlignment="1">
      <alignment horizontal="center" vertical="center"/>
    </xf>
    <xf numFmtId="3" fontId="57" fillId="0" borderId="0" xfId="0" applyNumberFormat="1" applyFont="1" applyAlignment="1">
      <alignment horizontal="right" vertical="center"/>
    </xf>
    <xf numFmtId="170" fontId="54" fillId="40" borderId="38" xfId="0" applyNumberFormat="1" applyFont="1" applyFill="1" applyBorder="1" applyAlignment="1">
      <alignment horizontal="center" vertical="center"/>
    </xf>
    <xf numFmtId="0" fontId="34" fillId="0" borderId="36" xfId="0" applyFont="1" applyBorder="1" applyAlignment="1">
      <alignment horizontal="center" vertical="center" wrapText="1"/>
    </xf>
    <xf numFmtId="3" fontId="54" fillId="0" borderId="45" xfId="0" applyNumberFormat="1" applyFont="1" applyBorder="1" applyAlignment="1">
      <alignment horizontal="center" vertical="center"/>
    </xf>
    <xf numFmtId="3" fontId="54" fillId="0" borderId="46" xfId="0" applyNumberFormat="1" applyFont="1" applyBorder="1" applyAlignment="1">
      <alignment horizontal="center" vertical="center"/>
    </xf>
    <xf numFmtId="3" fontId="56" fillId="0" borderId="49" xfId="0" applyNumberFormat="1" applyFont="1" applyBorder="1" applyAlignment="1">
      <alignment horizontal="center" vertical="center"/>
    </xf>
    <xf numFmtId="3" fontId="56" fillId="0" borderId="33" xfId="0" applyNumberFormat="1" applyFont="1" applyBorder="1" applyAlignment="1">
      <alignment horizontal="center" vertical="center"/>
    </xf>
    <xf numFmtId="3" fontId="53" fillId="0" borderId="45" xfId="0" applyNumberFormat="1" applyFont="1" applyBorder="1" applyAlignment="1">
      <alignment horizontal="center" vertical="center"/>
    </xf>
    <xf numFmtId="3" fontId="60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/>
    </xf>
    <xf numFmtId="0" fontId="12" fillId="0" borderId="48" xfId="0" applyFont="1" applyBorder="1" applyAlignment="1">
      <alignment/>
    </xf>
    <xf numFmtId="3" fontId="56" fillId="0" borderId="39" xfId="0" applyNumberFormat="1" applyFont="1" applyBorder="1" applyAlignment="1">
      <alignment horizontal="center" vertical="center"/>
    </xf>
    <xf numFmtId="3" fontId="53" fillId="0" borderId="38" xfId="0" applyNumberFormat="1" applyFont="1" applyBorder="1" applyAlignment="1">
      <alignment horizontal="center" vertical="center"/>
    </xf>
    <xf numFmtId="0" fontId="54" fillId="0" borderId="50" xfId="0" applyFont="1" applyBorder="1" applyAlignment="1">
      <alignment horizontal="center" vertical="center" wrapText="1"/>
    </xf>
    <xf numFmtId="3" fontId="54" fillId="0" borderId="51" xfId="0" applyNumberFormat="1" applyFont="1" applyBorder="1" applyAlignment="1">
      <alignment horizontal="center" vertical="center"/>
    </xf>
    <xf numFmtId="3" fontId="54" fillId="0" borderId="52" xfId="0" applyNumberFormat="1" applyFont="1" applyBorder="1" applyAlignment="1">
      <alignment horizontal="center" vertical="center"/>
    </xf>
    <xf numFmtId="3" fontId="54" fillId="0" borderId="38" xfId="0" applyNumberFormat="1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3" fontId="53" fillId="0" borderId="21" xfId="0" applyNumberFormat="1" applyFont="1" applyBorder="1" applyAlignment="1">
      <alignment horizontal="center" vertical="center"/>
    </xf>
    <xf numFmtId="3" fontId="116" fillId="46" borderId="24" xfId="0" applyNumberFormat="1" applyFont="1" applyFill="1" applyBorder="1" applyAlignment="1">
      <alignment horizontal="center" vertical="center"/>
    </xf>
    <xf numFmtId="3" fontId="117" fillId="0" borderId="21" xfId="0" applyNumberFormat="1" applyFont="1" applyBorder="1" applyAlignment="1">
      <alignment horizontal="center" vertical="center"/>
    </xf>
    <xf numFmtId="0" fontId="118" fillId="0" borderId="0" xfId="0" applyFont="1" applyAlignment="1">
      <alignment/>
    </xf>
    <xf numFmtId="0" fontId="115" fillId="0" borderId="0" xfId="0" applyFont="1" applyAlignment="1">
      <alignment horizontal="left"/>
    </xf>
    <xf numFmtId="0" fontId="56" fillId="46" borderId="20" xfId="0" applyFont="1" applyFill="1" applyBorder="1" applyAlignment="1">
      <alignment horizontal="left" vertical="center"/>
    </xf>
    <xf numFmtId="0" fontId="56" fillId="46" borderId="23" xfId="0" applyFont="1" applyFill="1" applyBorder="1" applyAlignment="1">
      <alignment horizontal="left" vertical="center"/>
    </xf>
    <xf numFmtId="0" fontId="56" fillId="0" borderId="20" xfId="0" applyFont="1" applyBorder="1" applyAlignment="1">
      <alignment horizontal="left" vertical="center"/>
    </xf>
    <xf numFmtId="0" fontId="56" fillId="0" borderId="26" xfId="0" applyFont="1" applyBorder="1" applyAlignment="1">
      <alignment horizontal="left"/>
    </xf>
    <xf numFmtId="175" fontId="55" fillId="0" borderId="38" xfId="0" applyNumberFormat="1" applyFont="1" applyBorder="1" applyAlignment="1">
      <alignment horizontal="center" vertical="center" wrapText="1"/>
    </xf>
    <xf numFmtId="0" fontId="54" fillId="45" borderId="19" xfId="0" applyFont="1" applyFill="1" applyBorder="1" applyAlignment="1">
      <alignment horizontal="center" vertical="center" wrapText="1"/>
    </xf>
    <xf numFmtId="3" fontId="53" fillId="46" borderId="21" xfId="0" applyNumberFormat="1" applyFont="1" applyFill="1" applyBorder="1" applyAlignment="1">
      <alignment horizontal="center" vertical="center" wrapText="1"/>
    </xf>
    <xf numFmtId="3" fontId="55" fillId="46" borderId="21" xfId="0" applyNumberFormat="1" applyFont="1" applyFill="1" applyBorder="1" applyAlignment="1">
      <alignment horizontal="center" vertical="top" wrapText="1"/>
    </xf>
    <xf numFmtId="3" fontId="55" fillId="46" borderId="24" xfId="0" applyNumberFormat="1" applyFont="1" applyFill="1" applyBorder="1" applyAlignment="1">
      <alignment horizontal="center" vertical="top" wrapText="1"/>
    </xf>
    <xf numFmtId="3" fontId="55" fillId="46" borderId="24" xfId="0" applyNumberFormat="1" applyFont="1" applyFill="1" applyBorder="1" applyAlignment="1">
      <alignment horizontal="center" vertical="center" wrapText="1"/>
    </xf>
    <xf numFmtId="3" fontId="55" fillId="46" borderId="27" xfId="0" applyNumberFormat="1" applyFont="1" applyFill="1" applyBorder="1" applyAlignment="1">
      <alignment horizontal="center" vertical="top" wrapText="1"/>
    </xf>
    <xf numFmtId="0" fontId="54" fillId="5" borderId="19" xfId="0" applyFont="1" applyFill="1" applyBorder="1" applyAlignment="1">
      <alignment horizontal="center" vertical="center" wrapText="1"/>
    </xf>
    <xf numFmtId="3" fontId="55" fillId="5" borderId="24" xfId="0" applyNumberFormat="1" applyFont="1" applyFill="1" applyBorder="1" applyAlignment="1">
      <alignment horizontal="center" vertical="center" wrapText="1"/>
    </xf>
    <xf numFmtId="3" fontId="55" fillId="5" borderId="24" xfId="0" applyNumberFormat="1" applyFont="1" applyFill="1" applyBorder="1" applyAlignment="1">
      <alignment horizontal="center" vertical="top" wrapText="1"/>
    </xf>
    <xf numFmtId="0" fontId="0" fillId="46" borderId="0" xfId="0" applyFill="1" applyAlignment="1">
      <alignment/>
    </xf>
    <xf numFmtId="0" fontId="63" fillId="0" borderId="0" xfId="0" applyFont="1" applyAlignment="1">
      <alignment/>
    </xf>
    <xf numFmtId="3" fontId="56" fillId="0" borderId="48" xfId="0" applyNumberFormat="1" applyFont="1" applyBorder="1" applyAlignment="1">
      <alignment horizontal="center" vertical="center"/>
    </xf>
    <xf numFmtId="0" fontId="63" fillId="0" borderId="0" xfId="0" applyFont="1" applyAlignment="1">
      <alignment/>
    </xf>
    <xf numFmtId="3" fontId="56" fillId="46" borderId="42" xfId="0" applyNumberFormat="1" applyFont="1" applyFill="1" applyBorder="1" applyAlignment="1">
      <alignment horizontal="center" vertical="center"/>
    </xf>
    <xf numFmtId="0" fontId="119" fillId="0" borderId="0" xfId="0" applyFont="1" applyAlignment="1">
      <alignment horizontal="left"/>
    </xf>
    <xf numFmtId="3" fontId="119" fillId="0" borderId="0" xfId="0" applyNumberFormat="1" applyFont="1" applyAlignment="1">
      <alignment horizontal="left"/>
    </xf>
    <xf numFmtId="0" fontId="119" fillId="0" borderId="0" xfId="0" applyFont="1" applyAlignment="1">
      <alignment/>
    </xf>
    <xf numFmtId="0" fontId="119" fillId="0" borderId="0" xfId="0" applyFont="1" applyAlignment="1">
      <alignment horizontal="left"/>
    </xf>
    <xf numFmtId="3" fontId="119" fillId="0" borderId="0" xfId="0" applyNumberFormat="1" applyFont="1" applyAlignment="1">
      <alignment horizontal="left"/>
    </xf>
    <xf numFmtId="0" fontId="119" fillId="0" borderId="0" xfId="0" applyFont="1" applyAlignment="1">
      <alignment horizontal="left" vertical="center"/>
    </xf>
    <xf numFmtId="3" fontId="119" fillId="0" borderId="0" xfId="0" applyNumberFormat="1" applyFont="1" applyAlignment="1">
      <alignment horizontal="left" vertical="center"/>
    </xf>
    <xf numFmtId="0" fontId="120" fillId="0" borderId="19" xfId="0" applyFont="1" applyBorder="1" applyAlignment="1">
      <alignment horizontal="center" vertical="center" wrapText="1"/>
    </xf>
    <xf numFmtId="0" fontId="121" fillId="0" borderId="0" xfId="0" applyFont="1" applyAlignment="1">
      <alignment horizontal="left"/>
    </xf>
    <xf numFmtId="3" fontId="121" fillId="0" borderId="0" xfId="0" applyNumberFormat="1" applyFont="1" applyAlignment="1">
      <alignment horizontal="left"/>
    </xf>
    <xf numFmtId="0" fontId="121" fillId="0" borderId="0" xfId="0" applyFont="1" applyAlignment="1">
      <alignment/>
    </xf>
    <xf numFmtId="0" fontId="121" fillId="0" borderId="0" xfId="0" applyFont="1" applyAlignment="1">
      <alignment horizontal="left"/>
    </xf>
    <xf numFmtId="3" fontId="121" fillId="0" borderId="0" xfId="0" applyNumberFormat="1" applyFont="1" applyAlignment="1">
      <alignment horizontal="left"/>
    </xf>
    <xf numFmtId="0" fontId="121" fillId="0" borderId="0" xfId="0" applyFont="1" applyAlignment="1">
      <alignment/>
    </xf>
    <xf numFmtId="0" fontId="121" fillId="0" borderId="0" xfId="0" applyFont="1" applyAlignment="1">
      <alignment horizontal="left" vertical="center"/>
    </xf>
    <xf numFmtId="3" fontId="121" fillId="0" borderId="0" xfId="0" applyNumberFormat="1" applyFont="1" applyAlignment="1">
      <alignment horizontal="left" vertical="center"/>
    </xf>
    <xf numFmtId="3" fontId="122" fillId="0" borderId="0" xfId="0" applyNumberFormat="1" applyFont="1" applyAlignment="1">
      <alignment horizontal="center" vertical="center"/>
    </xf>
    <xf numFmtId="3" fontId="123" fillId="46" borderId="21" xfId="0" applyNumberFormat="1" applyFont="1" applyFill="1" applyBorder="1" applyAlignment="1">
      <alignment horizontal="center" vertical="center" wrapText="1"/>
    </xf>
    <xf numFmtId="0" fontId="56" fillId="0" borderId="48" xfId="0" applyFont="1" applyBorder="1" applyAlignment="1">
      <alignment horizontal="center" vertical="center"/>
    </xf>
    <xf numFmtId="0" fontId="124" fillId="0" borderId="0" xfId="0" applyFont="1" applyAlignment="1">
      <alignment horizontal="center" vertical="center"/>
    </xf>
    <xf numFmtId="0" fontId="31" fillId="0" borderId="0" xfId="0" applyFont="1" applyAlignment="1">
      <alignment horizontal="right"/>
    </xf>
    <xf numFmtId="3" fontId="53" fillId="0" borderId="37" xfId="0" applyNumberFormat="1" applyFont="1" applyBorder="1" applyAlignment="1">
      <alignment horizontal="center" vertical="center"/>
    </xf>
    <xf numFmtId="3" fontId="53" fillId="0" borderId="41" xfId="0" applyNumberFormat="1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3" fontId="53" fillId="0" borderId="53" xfId="0" applyNumberFormat="1" applyFont="1" applyBorder="1" applyAlignment="1">
      <alignment horizontal="center" vertical="center"/>
    </xf>
    <xf numFmtId="3" fontId="53" fillId="0" borderId="54" xfId="0" applyNumberFormat="1" applyFont="1" applyBorder="1" applyAlignment="1">
      <alignment horizontal="center" vertical="center"/>
    </xf>
    <xf numFmtId="0" fontId="56" fillId="0" borderId="55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6" fillId="0" borderId="42" xfId="0" applyFont="1" applyBorder="1" applyAlignment="1">
      <alignment horizontal="center" vertical="center"/>
    </xf>
    <xf numFmtId="3" fontId="59" fillId="0" borderId="28" xfId="0" applyNumberFormat="1" applyFont="1" applyBorder="1" applyAlignment="1">
      <alignment horizontal="center" vertical="center"/>
    </xf>
    <xf numFmtId="3" fontId="59" fillId="0" borderId="40" xfId="0" applyNumberFormat="1" applyFont="1" applyBorder="1" applyAlignment="1">
      <alignment horizontal="center" vertical="center"/>
    </xf>
    <xf numFmtId="3" fontId="59" fillId="0" borderId="22" xfId="0" applyNumberFormat="1" applyFont="1" applyBorder="1" applyAlignment="1">
      <alignment horizontal="center" vertical="center"/>
    </xf>
    <xf numFmtId="0" fontId="53" fillId="0" borderId="56" xfId="0" applyFont="1" applyBorder="1" applyAlignment="1">
      <alignment horizontal="center" vertical="center"/>
    </xf>
    <xf numFmtId="3" fontId="59" fillId="0" borderId="56" xfId="0" applyNumberFormat="1" applyFont="1" applyBorder="1" applyAlignment="1">
      <alignment horizontal="center" vertical="center"/>
    </xf>
    <xf numFmtId="3" fontId="59" fillId="0" borderId="57" xfId="0" applyNumberFormat="1" applyFont="1" applyBorder="1" applyAlignment="1">
      <alignment horizontal="center" vertical="center"/>
    </xf>
    <xf numFmtId="0" fontId="53" fillId="0" borderId="58" xfId="0" applyFont="1" applyBorder="1" applyAlignment="1">
      <alignment horizontal="center" vertical="center"/>
    </xf>
    <xf numFmtId="3" fontId="59" fillId="0" borderId="58" xfId="0" applyNumberFormat="1" applyFont="1" applyBorder="1" applyAlignment="1">
      <alignment horizontal="center" vertical="center"/>
    </xf>
    <xf numFmtId="3" fontId="59" fillId="0" borderId="19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3" fontId="59" fillId="0" borderId="0" xfId="0" applyNumberFormat="1" applyFont="1" applyAlignment="1">
      <alignment horizontal="center" vertical="center"/>
    </xf>
    <xf numFmtId="3" fontId="59" fillId="46" borderId="0" xfId="0" applyNumberFormat="1" applyFont="1" applyFill="1" applyAlignment="1">
      <alignment horizontal="center" vertical="center"/>
    </xf>
    <xf numFmtId="0" fontId="63" fillId="0" borderId="0" xfId="0" applyFont="1" applyAlignment="1">
      <alignment horizontal="right"/>
    </xf>
    <xf numFmtId="3" fontId="54" fillId="0" borderId="0" xfId="0" applyNumberFormat="1" applyFont="1" applyAlignment="1">
      <alignment horizontal="center" vertical="center"/>
    </xf>
    <xf numFmtId="3" fontId="53" fillId="0" borderId="0" xfId="0" applyNumberFormat="1" applyFont="1" applyAlignment="1">
      <alignment horizontal="center" vertical="center"/>
    </xf>
    <xf numFmtId="0" fontId="57" fillId="0" borderId="0" xfId="0" applyFont="1" applyAlignment="1">
      <alignment horizontal="right"/>
    </xf>
    <xf numFmtId="3" fontId="59" fillId="0" borderId="37" xfId="0" applyNumberFormat="1" applyFont="1" applyBorder="1" applyAlignment="1">
      <alignment horizontal="center" vertical="center"/>
    </xf>
    <xf numFmtId="0" fontId="31" fillId="0" borderId="0" xfId="0" applyFont="1" applyAlignment="1">
      <alignment horizontal="right"/>
    </xf>
    <xf numFmtId="3" fontId="59" fillId="0" borderId="34" xfId="0" applyNumberFormat="1" applyFont="1" applyBorder="1" applyAlignment="1">
      <alignment horizontal="center" vertical="center"/>
    </xf>
    <xf numFmtId="3" fontId="59" fillId="0" borderId="35" xfId="0" applyNumberFormat="1" applyFont="1" applyBorder="1" applyAlignment="1">
      <alignment horizontal="center" vertical="center"/>
    </xf>
    <xf numFmtId="3" fontId="59" fillId="0" borderId="45" xfId="0" applyNumberFormat="1" applyFont="1" applyBorder="1" applyAlignment="1">
      <alignment horizontal="center" vertical="center"/>
    </xf>
    <xf numFmtId="3" fontId="59" fillId="46" borderId="45" xfId="0" applyNumberFormat="1" applyFont="1" applyFill="1" applyBorder="1" applyAlignment="1">
      <alignment horizontal="center" vertical="center"/>
    </xf>
    <xf numFmtId="3" fontId="59" fillId="0" borderId="44" xfId="0" applyNumberFormat="1" applyFont="1" applyBorder="1" applyAlignment="1">
      <alignment horizontal="center" vertical="center"/>
    </xf>
    <xf numFmtId="0" fontId="53" fillId="0" borderId="59" xfId="0" applyFont="1" applyBorder="1" applyAlignment="1">
      <alignment horizontal="center" vertical="center"/>
    </xf>
    <xf numFmtId="3" fontId="59" fillId="0" borderId="59" xfId="0" applyNumberFormat="1" applyFont="1" applyBorder="1" applyAlignment="1">
      <alignment horizontal="center" vertical="center"/>
    </xf>
    <xf numFmtId="3" fontId="59" fillId="0" borderId="60" xfId="0" applyNumberFormat="1" applyFont="1" applyBorder="1" applyAlignment="1">
      <alignment horizontal="center" vertical="center"/>
    </xf>
    <xf numFmtId="3" fontId="59" fillId="0" borderId="43" xfId="0" applyNumberFormat="1" applyFont="1" applyBorder="1" applyAlignment="1">
      <alignment horizontal="center" vertical="center"/>
    </xf>
    <xf numFmtId="3" fontId="59" fillId="0" borderId="33" xfId="0" applyNumberFormat="1" applyFont="1" applyBorder="1" applyAlignment="1">
      <alignment horizontal="center" vertical="center"/>
    </xf>
    <xf numFmtId="3" fontId="59" fillId="0" borderId="61" xfId="0" applyNumberFormat="1" applyFont="1" applyBorder="1" applyAlignment="1">
      <alignment horizontal="center" vertical="center"/>
    </xf>
    <xf numFmtId="0" fontId="53" fillId="0" borderId="41" xfId="0" applyFont="1" applyBorder="1" applyAlignment="1">
      <alignment horizontal="center" vertical="center" wrapText="1"/>
    </xf>
    <xf numFmtId="3" fontId="59" fillId="0" borderId="62" xfId="0" applyNumberFormat="1" applyFont="1" applyBorder="1" applyAlignment="1">
      <alignment horizontal="center" vertical="center"/>
    </xf>
    <xf numFmtId="3" fontId="59" fillId="0" borderId="36" xfId="0" applyNumberFormat="1" applyFont="1" applyBorder="1" applyAlignment="1">
      <alignment horizontal="center" vertical="center"/>
    </xf>
    <xf numFmtId="3" fontId="59" fillId="0" borderId="51" xfId="0" applyNumberFormat="1" applyFont="1" applyBorder="1" applyAlignment="1">
      <alignment horizontal="center" vertical="center"/>
    </xf>
    <xf numFmtId="3" fontId="59" fillId="0" borderId="52" xfId="0" applyNumberFormat="1" applyFont="1" applyBorder="1" applyAlignment="1">
      <alignment horizontal="center" vertical="center"/>
    </xf>
    <xf numFmtId="3" fontId="59" fillId="0" borderId="46" xfId="0" applyNumberFormat="1" applyFont="1" applyBorder="1" applyAlignment="1">
      <alignment horizontal="center" vertical="center"/>
    </xf>
    <xf numFmtId="3" fontId="59" fillId="0" borderId="38" xfId="0" applyNumberFormat="1" applyFont="1" applyBorder="1" applyAlignment="1">
      <alignment horizontal="center" vertical="center"/>
    </xf>
    <xf numFmtId="0" fontId="59" fillId="0" borderId="56" xfId="0" applyFont="1" applyBorder="1" applyAlignment="1">
      <alignment horizontal="center" vertical="center"/>
    </xf>
    <xf numFmtId="3" fontId="59" fillId="46" borderId="52" xfId="0" applyNumberFormat="1" applyFont="1" applyFill="1" applyBorder="1" applyAlignment="1">
      <alignment horizontal="center" vertical="center"/>
    </xf>
    <xf numFmtId="0" fontId="53" fillId="0" borderId="63" xfId="0" applyFont="1" applyBorder="1" applyAlignment="1">
      <alignment horizontal="center" vertical="center"/>
    </xf>
    <xf numFmtId="3" fontId="59" fillId="0" borderId="63" xfId="0" applyNumberFormat="1" applyFont="1" applyBorder="1" applyAlignment="1">
      <alignment horizontal="center" vertical="center"/>
    </xf>
    <xf numFmtId="3" fontId="59" fillId="0" borderId="64" xfId="0" applyNumberFormat="1" applyFont="1" applyBorder="1" applyAlignment="1">
      <alignment horizontal="center" vertical="center"/>
    </xf>
    <xf numFmtId="3" fontId="59" fillId="0" borderId="65" xfId="0" applyNumberFormat="1" applyFont="1" applyBorder="1" applyAlignment="1">
      <alignment horizontal="center" vertical="center"/>
    </xf>
    <xf numFmtId="0" fontId="59" fillId="0" borderId="32" xfId="0" applyFont="1" applyBorder="1" applyAlignment="1">
      <alignment horizontal="center" vertical="center"/>
    </xf>
    <xf numFmtId="3" fontId="59" fillId="46" borderId="51" xfId="0" applyNumberFormat="1" applyFont="1" applyFill="1" applyBorder="1" applyAlignment="1">
      <alignment horizontal="center" vertical="center"/>
    </xf>
    <xf numFmtId="3" fontId="59" fillId="0" borderId="66" xfId="0" applyNumberFormat="1" applyFont="1" applyBorder="1" applyAlignment="1">
      <alignment horizontal="center" vertical="center"/>
    </xf>
    <xf numFmtId="3" fontId="59" fillId="0" borderId="61" xfId="0" applyNumberFormat="1" applyFont="1" applyBorder="1" applyAlignment="1">
      <alignment horizontal="center" vertical="center"/>
    </xf>
    <xf numFmtId="3" fontId="59" fillId="0" borderId="67" xfId="0" applyNumberFormat="1" applyFont="1" applyBorder="1" applyAlignment="1">
      <alignment horizontal="center" vertical="center"/>
    </xf>
    <xf numFmtId="3" fontId="59" fillId="46" borderId="57" xfId="0" applyNumberFormat="1" applyFont="1" applyFill="1" applyBorder="1" applyAlignment="1">
      <alignment horizontal="center" vertical="center"/>
    </xf>
    <xf numFmtId="3" fontId="59" fillId="46" borderId="44" xfId="0" applyNumberFormat="1" applyFont="1" applyFill="1" applyBorder="1" applyAlignment="1">
      <alignment horizontal="center" vertical="center"/>
    </xf>
    <xf numFmtId="3" fontId="59" fillId="46" borderId="19" xfId="0" applyNumberFormat="1" applyFont="1" applyFill="1" applyBorder="1" applyAlignment="1">
      <alignment horizontal="center" vertical="center"/>
    </xf>
    <xf numFmtId="0" fontId="54" fillId="0" borderId="27" xfId="0" applyFont="1" applyBorder="1" applyAlignment="1">
      <alignment horizontal="center" vertical="center" wrapText="1"/>
    </xf>
    <xf numFmtId="0" fontId="120" fillId="0" borderId="27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3" fontId="53" fillId="0" borderId="57" xfId="0" applyNumberFormat="1" applyFont="1" applyBorder="1" applyAlignment="1">
      <alignment horizontal="center" vertical="center" wrapText="1"/>
    </xf>
    <xf numFmtId="3" fontId="116" fillId="0" borderId="57" xfId="0" applyNumberFormat="1" applyFont="1" applyBorder="1" applyAlignment="1">
      <alignment horizontal="center" vertical="center" wrapText="1"/>
    </xf>
    <xf numFmtId="3" fontId="59" fillId="0" borderId="62" xfId="0" applyNumberFormat="1" applyFont="1" applyBorder="1" applyAlignment="1">
      <alignment horizontal="center" vertical="center" wrapText="1"/>
    </xf>
    <xf numFmtId="3" fontId="53" fillId="0" borderId="24" xfId="0" applyNumberFormat="1" applyFont="1" applyBorder="1" applyAlignment="1">
      <alignment horizontal="center" vertical="center" wrapText="1"/>
    </xf>
    <xf numFmtId="3" fontId="116" fillId="0" borderId="24" xfId="0" applyNumberFormat="1" applyFont="1" applyBorder="1" applyAlignment="1">
      <alignment horizontal="center" vertical="center" wrapText="1"/>
    </xf>
    <xf numFmtId="3" fontId="59" fillId="0" borderId="37" xfId="0" applyNumberFormat="1" applyFont="1" applyBorder="1" applyAlignment="1">
      <alignment horizontal="center" vertical="center" wrapText="1"/>
    </xf>
    <xf numFmtId="3" fontId="5" fillId="0" borderId="59" xfId="0" applyNumberFormat="1" applyFont="1" applyBorder="1" applyAlignment="1">
      <alignment horizontal="center" vertical="center"/>
    </xf>
    <xf numFmtId="3" fontId="59" fillId="0" borderId="52" xfId="0" applyNumberFormat="1" applyFont="1" applyBorder="1" applyAlignment="1">
      <alignment horizontal="center" vertical="center" wrapText="1"/>
    </xf>
    <xf numFmtId="3" fontId="59" fillId="0" borderId="45" xfId="0" applyNumberFormat="1" applyFont="1" applyBorder="1" applyAlignment="1">
      <alignment horizontal="center" vertical="center" wrapText="1"/>
    </xf>
    <xf numFmtId="3" fontId="53" fillId="0" borderId="41" xfId="0" applyNumberFormat="1" applyFont="1" applyBorder="1" applyAlignment="1">
      <alignment horizontal="center" vertical="center" wrapText="1"/>
    </xf>
    <xf numFmtId="3" fontId="53" fillId="46" borderId="57" xfId="0" applyNumberFormat="1" applyFont="1" applyFill="1" applyBorder="1" applyAlignment="1">
      <alignment horizontal="center" vertical="center" wrapText="1"/>
    </xf>
    <xf numFmtId="3" fontId="53" fillId="46" borderId="24" xfId="0" applyNumberFormat="1" applyFont="1" applyFill="1" applyBorder="1" applyAlignment="1">
      <alignment horizontal="center" vertical="center" wrapText="1"/>
    </xf>
    <xf numFmtId="3" fontId="59" fillId="46" borderId="24" xfId="0" applyNumberFormat="1" applyFont="1" applyFill="1" applyBorder="1" applyAlignment="1">
      <alignment horizontal="center" vertical="center"/>
    </xf>
    <xf numFmtId="3" fontId="59" fillId="46" borderId="64" xfId="0" applyNumberFormat="1" applyFont="1" applyFill="1" applyBorder="1" applyAlignment="1">
      <alignment horizontal="center" vertical="center"/>
    </xf>
    <xf numFmtId="3" fontId="59" fillId="46" borderId="27" xfId="0" applyNumberFormat="1" applyFont="1" applyFill="1" applyBorder="1" applyAlignment="1">
      <alignment horizontal="center" vertical="center"/>
    </xf>
    <xf numFmtId="3" fontId="59" fillId="0" borderId="61" xfId="0" applyNumberFormat="1" applyFont="1" applyBorder="1" applyAlignment="1">
      <alignment horizontal="center" vertical="center"/>
    </xf>
    <xf numFmtId="0" fontId="53" fillId="7" borderId="61" xfId="0" applyFont="1" applyFill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" vertical="center"/>
    </xf>
    <xf numFmtId="3" fontId="56" fillId="46" borderId="55" xfId="0" applyNumberFormat="1" applyFont="1" applyFill="1" applyBorder="1" applyAlignment="1">
      <alignment horizontal="center" vertical="center"/>
    </xf>
    <xf numFmtId="3" fontId="56" fillId="0" borderId="67" xfId="0" applyNumberFormat="1" applyFont="1" applyBorder="1" applyAlignment="1">
      <alignment horizontal="center" vertical="center"/>
    </xf>
    <xf numFmtId="3" fontId="56" fillId="0" borderId="68" xfId="0" applyNumberFormat="1" applyFont="1" applyBorder="1" applyAlignment="1">
      <alignment horizontal="center" vertical="center"/>
    </xf>
    <xf numFmtId="0" fontId="53" fillId="0" borderId="69" xfId="0" applyFont="1" applyBorder="1" applyAlignment="1">
      <alignment horizontal="center" vertical="center"/>
    </xf>
    <xf numFmtId="0" fontId="53" fillId="0" borderId="70" xfId="0" applyFont="1" applyBorder="1" applyAlignment="1">
      <alignment horizontal="center" vertical="center"/>
    </xf>
    <xf numFmtId="0" fontId="54" fillId="45" borderId="19" xfId="0" applyFont="1" applyFill="1" applyBorder="1" applyAlignment="1">
      <alignment horizontal="center" vertical="center" wrapText="1"/>
    </xf>
    <xf numFmtId="0" fontId="124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3" fontId="53" fillId="46" borderId="57" xfId="0" applyNumberFormat="1" applyFont="1" applyFill="1" applyBorder="1" applyAlignment="1">
      <alignment horizontal="center" vertical="center"/>
    </xf>
    <xf numFmtId="3" fontId="53" fillId="46" borderId="62" xfId="0" applyNumberFormat="1" applyFont="1" applyFill="1" applyBorder="1" applyAlignment="1">
      <alignment horizontal="center" vertical="center" wrapText="1"/>
    </xf>
    <xf numFmtId="3" fontId="125" fillId="46" borderId="27" xfId="0" applyNumberFormat="1" applyFont="1" applyFill="1" applyBorder="1" applyAlignment="1">
      <alignment horizontal="center" vertical="center"/>
    </xf>
    <xf numFmtId="3" fontId="125" fillId="0" borderId="45" xfId="0" applyNumberFormat="1" applyFont="1" applyBorder="1" applyAlignment="1">
      <alignment horizontal="center" vertical="center"/>
    </xf>
    <xf numFmtId="3" fontId="126" fillId="0" borderId="33" xfId="0" applyNumberFormat="1" applyFont="1" applyBorder="1" applyAlignment="1">
      <alignment horizontal="center" vertical="center"/>
    </xf>
    <xf numFmtId="0" fontId="127" fillId="0" borderId="0" xfId="0" applyFont="1" applyAlignment="1">
      <alignment/>
    </xf>
    <xf numFmtId="0" fontId="55" fillId="0" borderId="0" xfId="0" applyFont="1" applyBorder="1" applyAlignment="1">
      <alignment horizontal="center"/>
    </xf>
    <xf numFmtId="3" fontId="125" fillId="0" borderId="35" xfId="0" applyNumberFormat="1" applyFont="1" applyBorder="1" applyAlignment="1">
      <alignment horizontal="center" vertical="center"/>
    </xf>
    <xf numFmtId="0" fontId="128" fillId="0" borderId="0" xfId="0" applyFont="1" applyAlignment="1">
      <alignment/>
    </xf>
    <xf numFmtId="3" fontId="120" fillId="0" borderId="0" xfId="0" applyNumberFormat="1" applyFont="1" applyAlignment="1">
      <alignment horizontal="left"/>
    </xf>
    <xf numFmtId="3" fontId="129" fillId="0" borderId="71" xfId="0" applyNumberFormat="1" applyFont="1" applyBorder="1" applyAlignment="1" applyProtection="1">
      <alignment horizontal="center" vertical="center" wrapText="1"/>
      <protection locked="0"/>
    </xf>
    <xf numFmtId="3" fontId="54" fillId="0" borderId="0" xfId="0" applyNumberFormat="1" applyFont="1" applyAlignment="1">
      <alignment horizontal="center"/>
    </xf>
    <xf numFmtId="3" fontId="120" fillId="0" borderId="0" xfId="0" applyNumberFormat="1" applyFont="1" applyAlignment="1">
      <alignment horizontal="center"/>
    </xf>
    <xf numFmtId="3" fontId="125" fillId="0" borderId="24" xfId="0" applyNumberFormat="1" applyFont="1" applyBorder="1" applyAlignment="1">
      <alignment horizontal="center" vertical="center"/>
    </xf>
    <xf numFmtId="3" fontId="126" fillId="46" borderId="42" xfId="0" applyNumberFormat="1" applyFont="1" applyFill="1" applyBorder="1" applyAlignment="1">
      <alignment horizontal="center" vertical="center"/>
    </xf>
    <xf numFmtId="3" fontId="130" fillId="7" borderId="24" xfId="0" applyNumberFormat="1" applyFont="1" applyFill="1" applyBorder="1" applyAlignment="1">
      <alignment horizontal="center" vertical="top" wrapText="1"/>
    </xf>
    <xf numFmtId="0" fontId="63" fillId="7" borderId="0" xfId="0" applyFont="1" applyFill="1" applyAlignment="1">
      <alignment horizontal="left"/>
    </xf>
    <xf numFmtId="0" fontId="131" fillId="7" borderId="0" xfId="0" applyFont="1" applyFill="1" applyAlignment="1">
      <alignment horizontal="left"/>
    </xf>
    <xf numFmtId="3" fontId="130" fillId="7" borderId="27" xfId="0" applyNumberFormat="1" applyFont="1" applyFill="1" applyBorder="1" applyAlignment="1">
      <alignment horizontal="center" vertical="top" wrapText="1"/>
    </xf>
    <xf numFmtId="0" fontId="132" fillId="0" borderId="56" xfId="0" applyFont="1" applyBorder="1" applyAlignment="1">
      <alignment horizontal="center" vertical="center"/>
    </xf>
    <xf numFmtId="3" fontId="132" fillId="0" borderId="57" xfId="0" applyNumberFormat="1" applyFont="1" applyBorder="1" applyAlignment="1">
      <alignment horizontal="center" vertical="center" wrapText="1"/>
    </xf>
    <xf numFmtId="3" fontId="132" fillId="46" borderId="57" xfId="0" applyNumberFormat="1" applyFont="1" applyFill="1" applyBorder="1" applyAlignment="1">
      <alignment horizontal="center" vertical="center" wrapText="1"/>
    </xf>
    <xf numFmtId="3" fontId="133" fillId="0" borderId="62" xfId="0" applyNumberFormat="1" applyFont="1" applyBorder="1" applyAlignment="1">
      <alignment horizontal="center" vertical="center" wrapText="1"/>
    </xf>
    <xf numFmtId="3" fontId="133" fillId="0" borderId="52" xfId="0" applyNumberFormat="1" applyFont="1" applyBorder="1" applyAlignment="1">
      <alignment horizontal="center" vertical="center" wrapText="1"/>
    </xf>
    <xf numFmtId="0" fontId="132" fillId="0" borderId="41" xfId="0" applyFont="1" applyBorder="1" applyAlignment="1">
      <alignment horizontal="center" vertical="center"/>
    </xf>
    <xf numFmtId="3" fontId="132" fillId="0" borderId="24" xfId="0" applyNumberFormat="1" applyFont="1" applyBorder="1" applyAlignment="1">
      <alignment horizontal="center" vertical="center" wrapText="1"/>
    </xf>
    <xf numFmtId="3" fontId="132" fillId="46" borderId="24" xfId="0" applyNumberFormat="1" applyFont="1" applyFill="1" applyBorder="1" applyAlignment="1">
      <alignment horizontal="center" vertical="center" wrapText="1"/>
    </xf>
    <xf numFmtId="3" fontId="133" fillId="0" borderId="37" xfId="0" applyNumberFormat="1" applyFont="1" applyBorder="1" applyAlignment="1">
      <alignment horizontal="center" vertical="center" wrapText="1"/>
    </xf>
    <xf numFmtId="3" fontId="133" fillId="0" borderId="45" xfId="0" applyNumberFormat="1" applyFont="1" applyBorder="1" applyAlignment="1">
      <alignment horizontal="center" vertical="center" wrapText="1"/>
    </xf>
    <xf numFmtId="3" fontId="132" fillId="0" borderId="41" xfId="0" applyNumberFormat="1" applyFont="1" applyBorder="1" applyAlignment="1">
      <alignment horizontal="center" vertical="center" wrapText="1"/>
    </xf>
    <xf numFmtId="0" fontId="132" fillId="0" borderId="59" xfId="0" applyFont="1" applyBorder="1" applyAlignment="1">
      <alignment horizontal="center" vertical="center"/>
    </xf>
    <xf numFmtId="3" fontId="134" fillId="0" borderId="59" xfId="0" applyNumberFormat="1" applyFont="1" applyBorder="1" applyAlignment="1">
      <alignment horizontal="center" vertical="center"/>
    </xf>
    <xf numFmtId="3" fontId="133" fillId="0" borderId="44" xfId="0" applyNumberFormat="1" applyFont="1" applyBorder="1" applyAlignment="1">
      <alignment horizontal="center" vertical="center"/>
    </xf>
    <xf numFmtId="3" fontId="133" fillId="46" borderId="44" xfId="0" applyNumberFormat="1" applyFont="1" applyFill="1" applyBorder="1" applyAlignment="1">
      <alignment horizontal="center" vertical="center"/>
    </xf>
    <xf numFmtId="3" fontId="133" fillId="0" borderId="43" xfId="0" applyNumberFormat="1" applyFont="1" applyBorder="1" applyAlignment="1">
      <alignment horizontal="center" vertical="center"/>
    </xf>
    <xf numFmtId="3" fontId="133" fillId="0" borderId="67" xfId="0" applyNumberFormat="1" applyFont="1" applyBorder="1" applyAlignment="1">
      <alignment horizontal="center" vertical="center"/>
    </xf>
    <xf numFmtId="0" fontId="133" fillId="0" borderId="56" xfId="0" applyFont="1" applyBorder="1" applyAlignment="1">
      <alignment horizontal="center" vertical="center"/>
    </xf>
    <xf numFmtId="3" fontId="133" fillId="0" borderId="57" xfId="0" applyNumberFormat="1" applyFont="1" applyBorder="1" applyAlignment="1">
      <alignment horizontal="center" vertical="center"/>
    </xf>
    <xf numFmtId="3" fontId="133" fillId="0" borderId="62" xfId="0" applyNumberFormat="1" applyFont="1" applyBorder="1" applyAlignment="1">
      <alignment horizontal="center" vertical="center"/>
    </xf>
    <xf numFmtId="3" fontId="133" fillId="46" borderId="52" xfId="0" applyNumberFormat="1" applyFont="1" applyFill="1" applyBorder="1" applyAlignment="1">
      <alignment horizontal="center" vertical="center"/>
    </xf>
    <xf numFmtId="0" fontId="133" fillId="0" borderId="41" xfId="0" applyFont="1" applyBorder="1" applyAlignment="1">
      <alignment horizontal="center" vertical="center"/>
    </xf>
    <xf numFmtId="3" fontId="133" fillId="0" borderId="24" xfId="0" applyNumberFormat="1" applyFont="1" applyBorder="1" applyAlignment="1">
      <alignment horizontal="center" vertical="center"/>
    </xf>
    <xf numFmtId="3" fontId="133" fillId="0" borderId="37" xfId="0" applyNumberFormat="1" applyFont="1" applyBorder="1" applyAlignment="1">
      <alignment horizontal="center" vertical="center"/>
    </xf>
    <xf numFmtId="3" fontId="133" fillId="46" borderId="45" xfId="0" applyNumberFormat="1" applyFont="1" applyFill="1" applyBorder="1" applyAlignment="1">
      <alignment horizontal="center" vertical="center"/>
    </xf>
    <xf numFmtId="0" fontId="132" fillId="0" borderId="32" xfId="0" applyFont="1" applyBorder="1" applyAlignment="1">
      <alignment horizontal="center" vertical="center"/>
    </xf>
    <xf numFmtId="0" fontId="133" fillId="0" borderId="32" xfId="0" applyFont="1" applyBorder="1" applyAlignment="1">
      <alignment horizontal="center" vertical="center"/>
    </xf>
    <xf numFmtId="3" fontId="133" fillId="0" borderId="27" xfId="0" applyNumberFormat="1" applyFont="1" applyBorder="1" applyAlignment="1">
      <alignment horizontal="center" vertical="center"/>
    </xf>
    <xf numFmtId="3" fontId="133" fillId="0" borderId="35" xfId="0" applyNumberFormat="1" applyFont="1" applyBorder="1" applyAlignment="1">
      <alignment horizontal="center" vertical="center"/>
    </xf>
    <xf numFmtId="3" fontId="133" fillId="46" borderId="51" xfId="0" applyNumberFormat="1" applyFont="1" applyFill="1" applyBorder="1" applyAlignment="1">
      <alignment horizontal="center" vertical="center"/>
    </xf>
    <xf numFmtId="3" fontId="133" fillId="0" borderId="66" xfId="0" applyNumberFormat="1" applyFont="1" applyBorder="1" applyAlignment="1">
      <alignment horizontal="center" vertical="center"/>
    </xf>
    <xf numFmtId="3" fontId="133" fillId="0" borderId="52" xfId="0" applyNumberFormat="1" applyFont="1" applyBorder="1" applyAlignment="1">
      <alignment horizontal="center" vertical="center"/>
    </xf>
    <xf numFmtId="0" fontId="132" fillId="0" borderId="40" xfId="0" applyFont="1" applyBorder="1" applyAlignment="1">
      <alignment horizontal="center" vertical="center"/>
    </xf>
    <xf numFmtId="3" fontId="133" fillId="0" borderId="21" xfId="0" applyNumberFormat="1" applyFont="1" applyBorder="1" applyAlignment="1">
      <alignment horizontal="center" vertical="center"/>
    </xf>
    <xf numFmtId="3" fontId="133" fillId="0" borderId="22" xfId="0" applyNumberFormat="1" applyFont="1" applyBorder="1" applyAlignment="1">
      <alignment horizontal="center" vertical="center"/>
    </xf>
    <xf numFmtId="3" fontId="133" fillId="0" borderId="38" xfId="0" applyNumberFormat="1" applyFont="1" applyBorder="1" applyAlignment="1">
      <alignment horizontal="center" vertical="center"/>
    </xf>
    <xf numFmtId="3" fontId="133" fillId="0" borderId="25" xfId="0" applyNumberFormat="1" applyFont="1" applyBorder="1" applyAlignment="1">
      <alignment horizontal="center" vertical="center"/>
    </xf>
    <xf numFmtId="3" fontId="133" fillId="0" borderId="45" xfId="0" applyNumberFormat="1" applyFont="1" applyBorder="1" applyAlignment="1">
      <alignment horizontal="center" vertical="center"/>
    </xf>
    <xf numFmtId="3" fontId="133" fillId="0" borderId="28" xfId="0" applyNumberFormat="1" applyFont="1" applyBorder="1" applyAlignment="1">
      <alignment horizontal="center" vertical="center"/>
    </xf>
    <xf numFmtId="3" fontId="133" fillId="0" borderId="51" xfId="0" applyNumberFormat="1" applyFont="1" applyBorder="1" applyAlignment="1">
      <alignment horizontal="center" vertical="center"/>
    </xf>
    <xf numFmtId="3" fontId="133" fillId="46" borderId="57" xfId="0" applyNumberFormat="1" applyFont="1" applyFill="1" applyBorder="1" applyAlignment="1">
      <alignment horizontal="center" vertical="center"/>
    </xf>
    <xf numFmtId="3" fontId="133" fillId="46" borderId="21" xfId="0" applyNumberFormat="1" applyFont="1" applyFill="1" applyBorder="1" applyAlignment="1">
      <alignment horizontal="center" vertical="center"/>
    </xf>
    <xf numFmtId="3" fontId="133" fillId="0" borderId="61" xfId="0" applyNumberFormat="1" applyFont="1" applyBorder="1" applyAlignment="1">
      <alignment horizontal="center" vertical="center"/>
    </xf>
    <xf numFmtId="0" fontId="132" fillId="0" borderId="58" xfId="0" applyFont="1" applyBorder="1" applyAlignment="1">
      <alignment horizontal="center" vertical="center"/>
    </xf>
    <xf numFmtId="3" fontId="133" fillId="0" borderId="19" xfId="0" applyNumberFormat="1" applyFont="1" applyBorder="1" applyAlignment="1">
      <alignment horizontal="center" vertical="center"/>
    </xf>
    <xf numFmtId="3" fontId="133" fillId="46" borderId="19" xfId="0" applyNumberFormat="1" applyFont="1" applyFill="1" applyBorder="1" applyAlignment="1">
      <alignment horizontal="center" vertical="center"/>
    </xf>
    <xf numFmtId="3" fontId="133" fillId="0" borderId="36" xfId="0" applyNumberFormat="1" applyFont="1" applyBorder="1" applyAlignment="1">
      <alignment horizontal="center" vertical="center"/>
    </xf>
    <xf numFmtId="3" fontId="133" fillId="0" borderId="46" xfId="0" applyNumberFormat="1" applyFont="1" applyBorder="1" applyAlignment="1">
      <alignment horizontal="center" vertical="center"/>
    </xf>
    <xf numFmtId="3" fontId="133" fillId="0" borderId="40" xfId="0" applyNumberFormat="1" applyFont="1" applyBorder="1" applyAlignment="1">
      <alignment horizontal="center" vertical="center"/>
    </xf>
    <xf numFmtId="3" fontId="133" fillId="0" borderId="34" xfId="0" applyNumberFormat="1" applyFont="1" applyBorder="1" applyAlignment="1">
      <alignment horizontal="center" vertical="center"/>
    </xf>
    <xf numFmtId="3" fontId="133" fillId="0" borderId="41" xfId="0" applyNumberFormat="1" applyFont="1" applyBorder="1" applyAlignment="1">
      <alignment horizontal="center" vertical="center"/>
    </xf>
    <xf numFmtId="0" fontId="132" fillId="0" borderId="41" xfId="0" applyFont="1" applyBorder="1" applyAlignment="1">
      <alignment horizontal="center" vertical="center" wrapText="1"/>
    </xf>
    <xf numFmtId="3" fontId="133" fillId="0" borderId="58" xfId="0" applyNumberFormat="1" applyFont="1" applyBorder="1" applyAlignment="1">
      <alignment horizontal="center" vertical="center"/>
    </xf>
    <xf numFmtId="3" fontId="133" fillId="0" borderId="56" xfId="0" applyNumberFormat="1" applyFont="1" applyBorder="1" applyAlignment="1">
      <alignment horizontal="center" vertical="center"/>
    </xf>
    <xf numFmtId="3" fontId="133" fillId="46" borderId="27" xfId="0" applyNumberFormat="1" applyFont="1" applyFill="1" applyBorder="1" applyAlignment="1">
      <alignment horizontal="center" vertical="center"/>
    </xf>
    <xf numFmtId="3" fontId="133" fillId="46" borderId="24" xfId="0" applyNumberFormat="1" applyFont="1" applyFill="1" applyBorder="1" applyAlignment="1">
      <alignment horizontal="center" vertical="center"/>
    </xf>
    <xf numFmtId="0" fontId="135" fillId="0" borderId="0" xfId="0" applyFont="1" applyAlignment="1">
      <alignment/>
    </xf>
    <xf numFmtId="3" fontId="133" fillId="0" borderId="32" xfId="0" applyNumberFormat="1" applyFont="1" applyBorder="1" applyAlignment="1">
      <alignment horizontal="center" vertical="center"/>
    </xf>
    <xf numFmtId="0" fontId="132" fillId="7" borderId="61" xfId="0" applyFont="1" applyFill="1" applyBorder="1" applyAlignment="1">
      <alignment horizontal="center" vertical="center"/>
    </xf>
    <xf numFmtId="3" fontId="133" fillId="0" borderId="59" xfId="0" applyNumberFormat="1" applyFont="1" applyBorder="1" applyAlignment="1">
      <alignment horizontal="center" vertical="center"/>
    </xf>
    <xf numFmtId="3" fontId="133" fillId="0" borderId="33" xfId="0" applyNumberFormat="1" applyFont="1" applyBorder="1" applyAlignment="1">
      <alignment horizontal="center" vertical="center"/>
    </xf>
    <xf numFmtId="3" fontId="133" fillId="0" borderId="60" xfId="0" applyNumberFormat="1" applyFont="1" applyBorder="1" applyAlignment="1">
      <alignment horizontal="center" vertical="center"/>
    </xf>
    <xf numFmtId="0" fontId="132" fillId="0" borderId="63" xfId="0" applyFont="1" applyBorder="1" applyAlignment="1">
      <alignment horizontal="center" vertical="center"/>
    </xf>
    <xf numFmtId="3" fontId="133" fillId="0" borderId="63" xfId="0" applyNumberFormat="1" applyFont="1" applyBorder="1" applyAlignment="1">
      <alignment horizontal="center" vertical="center"/>
    </xf>
    <xf numFmtId="3" fontId="133" fillId="0" borderId="64" xfId="0" applyNumberFormat="1" applyFont="1" applyBorder="1" applyAlignment="1">
      <alignment horizontal="center" vertical="center"/>
    </xf>
    <xf numFmtId="3" fontId="133" fillId="46" borderId="64" xfId="0" applyNumberFormat="1" applyFont="1" applyFill="1" applyBorder="1" applyAlignment="1">
      <alignment horizontal="center" vertical="center"/>
    </xf>
    <xf numFmtId="3" fontId="133" fillId="0" borderId="65" xfId="0" applyNumberFormat="1" applyFont="1" applyBorder="1" applyAlignment="1">
      <alignment horizontal="center" vertical="center"/>
    </xf>
    <xf numFmtId="3" fontId="132" fillId="0" borderId="24" xfId="0" applyNumberFormat="1" applyFont="1" applyBorder="1" applyAlignment="1">
      <alignment horizontal="center" vertical="center"/>
    </xf>
    <xf numFmtId="0" fontId="132" fillId="0" borderId="69" xfId="0" applyFont="1" applyBorder="1" applyAlignment="1">
      <alignment horizontal="center" vertical="center"/>
    </xf>
    <xf numFmtId="0" fontId="132" fillId="0" borderId="23" xfId="0" applyFont="1" applyBorder="1" applyAlignment="1">
      <alignment horizontal="center" vertical="center"/>
    </xf>
    <xf numFmtId="0" fontId="132" fillId="0" borderId="70" xfId="0" applyFont="1" applyBorder="1" applyAlignment="1">
      <alignment horizontal="center" vertical="center"/>
    </xf>
    <xf numFmtId="0" fontId="54" fillId="45" borderId="19" xfId="0" applyFont="1" applyFill="1" applyBorder="1" applyAlignment="1">
      <alignment horizontal="center" vertical="center" wrapText="1"/>
    </xf>
    <xf numFmtId="0" fontId="132" fillId="7" borderId="61" xfId="0" applyFont="1" applyFill="1" applyBorder="1" applyAlignment="1">
      <alignment horizontal="center" vertical="center"/>
    </xf>
    <xf numFmtId="0" fontId="124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3" fontId="54" fillId="44" borderId="72" xfId="0" applyNumberFormat="1" applyFont="1" applyFill="1" applyBorder="1" applyAlignment="1">
      <alignment horizontal="center" vertical="center"/>
    </xf>
    <xf numFmtId="3" fontId="53" fillId="5" borderId="44" xfId="0" applyNumberFormat="1" applyFont="1" applyFill="1" applyBorder="1" applyAlignment="1">
      <alignment/>
    </xf>
    <xf numFmtId="0" fontId="54" fillId="5" borderId="21" xfId="0" applyFont="1" applyFill="1" applyBorder="1" applyAlignment="1">
      <alignment horizontal="center"/>
    </xf>
    <xf numFmtId="3" fontId="53" fillId="5" borderId="59" xfId="0" applyNumberFormat="1" applyFont="1" applyFill="1" applyBorder="1" applyAlignment="1">
      <alignment/>
    </xf>
    <xf numFmtId="0" fontId="54" fillId="5" borderId="40" xfId="0" applyFont="1" applyFill="1" applyBorder="1" applyAlignment="1">
      <alignment horizontal="center"/>
    </xf>
    <xf numFmtId="0" fontId="63" fillId="0" borderId="0" xfId="0" applyFont="1" applyAlignment="1">
      <alignment horizontal="right"/>
    </xf>
    <xf numFmtId="0" fontId="124" fillId="0" borderId="0" xfId="0" applyFont="1" applyAlignment="1">
      <alignment horizontal="center" vertical="center"/>
    </xf>
    <xf numFmtId="3" fontId="59" fillId="0" borderId="73" xfId="0" applyNumberFormat="1" applyFont="1" applyBorder="1" applyAlignment="1">
      <alignment horizontal="center" vertical="center"/>
    </xf>
    <xf numFmtId="3" fontId="59" fillId="0" borderId="61" xfId="0" applyNumberFormat="1" applyFont="1" applyBorder="1" applyAlignment="1">
      <alignment horizontal="center" vertical="center"/>
    </xf>
    <xf numFmtId="3" fontId="59" fillId="0" borderId="67" xfId="0" applyNumberFormat="1" applyFont="1" applyBorder="1" applyAlignment="1">
      <alignment horizontal="center" vertical="center"/>
    </xf>
    <xf numFmtId="3" fontId="53" fillId="46" borderId="37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horizontal="right"/>
    </xf>
    <xf numFmtId="3" fontId="63" fillId="0" borderId="48" xfId="0" applyNumberFormat="1" applyFont="1" applyBorder="1" applyAlignment="1">
      <alignment horizontal="right"/>
    </xf>
    <xf numFmtId="0" fontId="56" fillId="46" borderId="69" xfId="0" applyFont="1" applyFill="1" applyBorder="1" applyAlignment="1">
      <alignment horizontal="left" vertical="center"/>
    </xf>
    <xf numFmtId="170" fontId="56" fillId="44" borderId="31" xfId="0" applyNumberFormat="1" applyFont="1" applyFill="1" applyBorder="1" applyAlignment="1">
      <alignment horizontal="center" vertical="center"/>
    </xf>
    <xf numFmtId="3" fontId="136" fillId="46" borderId="57" xfId="0" applyNumberFormat="1" applyFont="1" applyFill="1" applyBorder="1" applyAlignment="1">
      <alignment horizontal="center" vertical="center" wrapText="1"/>
    </xf>
    <xf numFmtId="0" fontId="137" fillId="0" borderId="0" xfId="0" applyFont="1" applyAlignment="1">
      <alignment horizontal="left"/>
    </xf>
    <xf numFmtId="0" fontId="137" fillId="0" borderId="0" xfId="0" applyFont="1" applyAlignment="1">
      <alignment/>
    </xf>
    <xf numFmtId="0" fontId="137" fillId="0" borderId="0" xfId="0" applyFont="1" applyAlignment="1">
      <alignment horizontal="left" vertical="center"/>
    </xf>
    <xf numFmtId="0" fontId="136" fillId="0" borderId="0" xfId="0" applyFont="1" applyAlignment="1">
      <alignment/>
    </xf>
    <xf numFmtId="3" fontId="137" fillId="0" borderId="0" xfId="0" applyNumberFormat="1" applyFont="1" applyAlignment="1">
      <alignment/>
    </xf>
    <xf numFmtId="0" fontId="138" fillId="0" borderId="0" xfId="0" applyFont="1" applyAlignment="1">
      <alignment horizontal="left"/>
    </xf>
    <xf numFmtId="3" fontId="138" fillId="0" borderId="0" xfId="0" applyNumberFormat="1" applyFont="1" applyAlignment="1">
      <alignment/>
    </xf>
    <xf numFmtId="0" fontId="138" fillId="0" borderId="0" xfId="0" applyFont="1" applyAlignment="1">
      <alignment/>
    </xf>
    <xf numFmtId="0" fontId="139" fillId="0" borderId="0" xfId="0" applyFont="1" applyAlignment="1">
      <alignment/>
    </xf>
    <xf numFmtId="0" fontId="138" fillId="0" borderId="0" xfId="0" applyFont="1" applyAlignment="1">
      <alignment horizontal="left" vertical="center"/>
    </xf>
    <xf numFmtId="3" fontId="139" fillId="46" borderId="21" xfId="0" applyNumberFormat="1" applyFont="1" applyFill="1" applyBorder="1" applyAlignment="1">
      <alignment horizontal="center" vertical="center" wrapText="1"/>
    </xf>
    <xf numFmtId="3" fontId="12" fillId="0" borderId="24" xfId="0" applyNumberFormat="1" applyFont="1" applyBorder="1" applyAlignment="1" applyProtection="1">
      <alignment horizontal="right" vertical="center" wrapText="1"/>
      <protection locked="0"/>
    </xf>
    <xf numFmtId="3" fontId="59" fillId="0" borderId="24" xfId="0" applyNumberFormat="1" applyFont="1" applyBorder="1" applyAlignment="1" applyProtection="1">
      <alignment horizontal="center" vertical="center" wrapText="1"/>
      <protection locked="0"/>
    </xf>
    <xf numFmtId="3" fontId="59" fillId="0" borderId="71" xfId="0" applyNumberFormat="1" applyFont="1" applyBorder="1" applyAlignment="1" applyProtection="1">
      <alignment horizontal="center" vertical="center" wrapText="1"/>
      <protection locked="0"/>
    </xf>
    <xf numFmtId="3" fontId="59" fillId="0" borderId="46" xfId="0" applyNumberFormat="1" applyFont="1" applyBorder="1" applyAlignment="1">
      <alignment horizontal="center" vertical="center" wrapText="1"/>
    </xf>
    <xf numFmtId="3" fontId="59" fillId="46" borderId="37" xfId="0" applyNumberFormat="1" applyFont="1" applyFill="1" applyBorder="1" applyAlignment="1">
      <alignment horizontal="center" vertical="center"/>
    </xf>
    <xf numFmtId="3" fontId="59" fillId="46" borderId="45" xfId="0" applyNumberFormat="1" applyFont="1" applyFill="1" applyBorder="1" applyAlignment="1">
      <alignment horizontal="center" vertical="center" wrapText="1"/>
    </xf>
    <xf numFmtId="3" fontId="59" fillId="46" borderId="21" xfId="0" applyNumberFormat="1" applyFont="1" applyFill="1" applyBorder="1" applyAlignment="1">
      <alignment horizontal="center" vertical="center"/>
    </xf>
    <xf numFmtId="3" fontId="59" fillId="46" borderId="56" xfId="0" applyNumberFormat="1" applyFont="1" applyFill="1" applyBorder="1" applyAlignment="1">
      <alignment horizontal="center" vertical="center"/>
    </xf>
    <xf numFmtId="3" fontId="59" fillId="46" borderId="62" xfId="0" applyNumberFormat="1" applyFont="1" applyFill="1" applyBorder="1" applyAlignment="1">
      <alignment horizontal="center" vertical="center"/>
    </xf>
    <xf numFmtId="3" fontId="59" fillId="46" borderId="52" xfId="0" applyNumberFormat="1" applyFont="1" applyFill="1" applyBorder="1" applyAlignment="1">
      <alignment horizontal="center" vertical="center" wrapText="1"/>
    </xf>
    <xf numFmtId="3" fontId="59" fillId="46" borderId="35" xfId="0" applyNumberFormat="1" applyFont="1" applyFill="1" applyBorder="1" applyAlignment="1">
      <alignment horizontal="center" vertical="center"/>
    </xf>
    <xf numFmtId="3" fontId="59" fillId="46" borderId="4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59" fillId="0" borderId="50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0" fontId="138" fillId="0" borderId="0" xfId="0" applyFont="1" applyBorder="1" applyAlignment="1">
      <alignment horizontal="left"/>
    </xf>
    <xf numFmtId="3" fontId="138" fillId="0" borderId="0" xfId="0" applyNumberFormat="1" applyFont="1" applyBorder="1" applyAlignment="1">
      <alignment/>
    </xf>
    <xf numFmtId="0" fontId="138" fillId="0" borderId="0" xfId="0" applyFont="1" applyBorder="1" applyAlignment="1">
      <alignment/>
    </xf>
    <xf numFmtId="0" fontId="139" fillId="0" borderId="0" xfId="0" applyFont="1" applyBorder="1" applyAlignment="1">
      <alignment/>
    </xf>
    <xf numFmtId="0" fontId="138" fillId="0" borderId="0" xfId="0" applyFont="1" applyBorder="1" applyAlignment="1">
      <alignment horizontal="left" vertical="center"/>
    </xf>
    <xf numFmtId="0" fontId="140" fillId="0" borderId="0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34" fillId="43" borderId="74" xfId="0" applyFont="1" applyFill="1" applyBorder="1" applyAlignment="1">
      <alignment horizontal="center" vertical="center"/>
    </xf>
    <xf numFmtId="0" fontId="53" fillId="0" borderId="75" xfId="0" applyFont="1" applyBorder="1" applyAlignment="1">
      <alignment horizontal="center" vertical="center"/>
    </xf>
    <xf numFmtId="0" fontId="53" fillId="0" borderId="76" xfId="0" applyFont="1" applyBorder="1" applyAlignment="1">
      <alignment horizontal="center" vertical="center"/>
    </xf>
    <xf numFmtId="0" fontId="53" fillId="0" borderId="77" xfId="0" applyFont="1" applyBorder="1" applyAlignment="1">
      <alignment horizontal="center" vertical="center"/>
    </xf>
    <xf numFmtId="0" fontId="54" fillId="44" borderId="74" xfId="0" applyFont="1" applyFill="1" applyBorder="1" applyAlignment="1">
      <alignment horizontal="center" vertical="center"/>
    </xf>
    <xf numFmtId="0" fontId="34" fillId="43" borderId="33" xfId="0" applyFont="1" applyFill="1" applyBorder="1" applyAlignment="1">
      <alignment horizontal="center" vertical="center"/>
    </xf>
    <xf numFmtId="3" fontId="53" fillId="46" borderId="45" xfId="0" applyNumberFormat="1" applyFont="1" applyFill="1" applyBorder="1" applyAlignment="1">
      <alignment horizontal="center" vertical="center"/>
    </xf>
    <xf numFmtId="3" fontId="53" fillId="0" borderId="51" xfId="0" applyNumberFormat="1" applyFont="1" applyBorder="1" applyAlignment="1">
      <alignment horizontal="center" vertical="center"/>
    </xf>
    <xf numFmtId="3" fontId="54" fillId="44" borderId="33" xfId="0" applyNumberFormat="1" applyFont="1" applyFill="1" applyBorder="1" applyAlignment="1">
      <alignment horizontal="center" vertical="center"/>
    </xf>
    <xf numFmtId="0" fontId="34" fillId="43" borderId="49" xfId="0" applyFont="1" applyFill="1" applyBorder="1" applyAlignment="1">
      <alignment horizontal="center" vertical="center"/>
    </xf>
    <xf numFmtId="3" fontId="53" fillId="0" borderId="47" xfId="0" applyNumberFormat="1" applyFont="1" applyBorder="1" applyAlignment="1">
      <alignment horizontal="center" vertical="center"/>
    </xf>
    <xf numFmtId="3" fontId="53" fillId="0" borderId="78" xfId="0" applyNumberFormat="1" applyFont="1" applyBorder="1" applyAlignment="1">
      <alignment horizontal="center" vertical="center"/>
    </xf>
    <xf numFmtId="3" fontId="53" fillId="46" borderId="78" xfId="0" applyNumberFormat="1" applyFont="1" applyFill="1" applyBorder="1" applyAlignment="1">
      <alignment horizontal="center" vertical="center"/>
    </xf>
    <xf numFmtId="3" fontId="53" fillId="0" borderId="79" xfId="0" applyNumberFormat="1" applyFont="1" applyBorder="1" applyAlignment="1">
      <alignment horizontal="center" vertical="center"/>
    </xf>
    <xf numFmtId="3" fontId="54" fillId="44" borderId="49" xfId="0" applyNumberFormat="1" applyFont="1" applyFill="1" applyBorder="1" applyAlignment="1">
      <alignment horizontal="center" vertical="center"/>
    </xf>
    <xf numFmtId="3" fontId="53" fillId="46" borderId="38" xfId="0" applyNumberFormat="1" applyFont="1" applyFill="1" applyBorder="1" applyAlignment="1">
      <alignment horizontal="center" vertical="center"/>
    </xf>
    <xf numFmtId="3" fontId="53" fillId="0" borderId="61" xfId="0" applyNumberFormat="1" applyFont="1" applyBorder="1" applyAlignment="1">
      <alignment horizontal="center" vertical="center"/>
    </xf>
    <xf numFmtId="3" fontId="53" fillId="46" borderId="47" xfId="0" applyNumberFormat="1" applyFont="1" applyFill="1" applyBorder="1" applyAlignment="1">
      <alignment horizontal="center" vertical="center"/>
    </xf>
    <xf numFmtId="3" fontId="53" fillId="0" borderId="0" xfId="0" applyNumberFormat="1" applyFont="1" applyBorder="1" applyAlignment="1">
      <alignment horizontal="center" vertical="center"/>
    </xf>
    <xf numFmtId="0" fontId="34" fillId="43" borderId="33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41" fillId="0" borderId="27" xfId="0" applyFont="1" applyBorder="1" applyAlignment="1">
      <alignment horizontal="center" vertical="center" wrapText="1"/>
    </xf>
    <xf numFmtId="0" fontId="141" fillId="0" borderId="19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142" fillId="0" borderId="27" xfId="0" applyFont="1" applyBorder="1" applyAlignment="1">
      <alignment horizontal="center" vertical="center" wrapText="1"/>
    </xf>
    <xf numFmtId="0" fontId="142" fillId="0" borderId="19" xfId="0" applyFont="1" applyBorder="1" applyAlignment="1">
      <alignment horizontal="center" vertical="center" wrapText="1"/>
    </xf>
    <xf numFmtId="0" fontId="54" fillId="45" borderId="19" xfId="0" applyFont="1" applyFill="1" applyBorder="1" applyAlignment="1">
      <alignment horizontal="center" vertical="center" wrapText="1"/>
    </xf>
    <xf numFmtId="0" fontId="132" fillId="7" borderId="61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/>
    </xf>
    <xf numFmtId="3" fontId="59" fillId="0" borderId="73" xfId="0" applyNumberFormat="1" applyFont="1" applyBorder="1" applyAlignment="1">
      <alignment horizontal="center" vertical="center"/>
    </xf>
    <xf numFmtId="3" fontId="59" fillId="0" borderId="61" xfId="0" applyNumberFormat="1" applyFont="1" applyBorder="1" applyAlignment="1">
      <alignment horizontal="center" vertical="center"/>
    </xf>
    <xf numFmtId="3" fontId="59" fillId="0" borderId="67" xfId="0" applyNumberFormat="1" applyFont="1" applyBorder="1" applyAlignment="1">
      <alignment horizontal="center" vertical="center"/>
    </xf>
    <xf numFmtId="0" fontId="124" fillId="0" borderId="0" xfId="0" applyFont="1" applyAlignment="1">
      <alignment horizontal="center" vertical="center"/>
    </xf>
    <xf numFmtId="0" fontId="140" fillId="0" borderId="0" xfId="0" applyFont="1" applyBorder="1" applyAlignment="1">
      <alignment horizontal="left" vertical="center"/>
    </xf>
    <xf numFmtId="0" fontId="56" fillId="0" borderId="0" xfId="0" applyFont="1" applyAlignment="1">
      <alignment horizontal="center" vertical="center"/>
    </xf>
    <xf numFmtId="3" fontId="125" fillId="0" borderId="62" xfId="0" applyNumberFormat="1" applyFont="1" applyBorder="1" applyAlignment="1">
      <alignment horizontal="center" vertical="center" wrapText="1"/>
    </xf>
    <xf numFmtId="3" fontId="116" fillId="46" borderId="24" xfId="0" applyNumberFormat="1" applyFont="1" applyFill="1" applyBorder="1" applyAlignment="1">
      <alignment horizontal="center" vertical="center" wrapText="1"/>
    </xf>
    <xf numFmtId="3" fontId="125" fillId="0" borderId="37" xfId="0" applyNumberFormat="1" applyFont="1" applyBorder="1" applyAlignment="1">
      <alignment horizontal="center" vertical="center" wrapText="1"/>
    </xf>
    <xf numFmtId="3" fontId="143" fillId="0" borderId="59" xfId="0" applyNumberFormat="1" applyFont="1" applyBorder="1" applyAlignment="1">
      <alignment horizontal="center" vertical="center"/>
    </xf>
    <xf numFmtId="3" fontId="125" fillId="0" borderId="44" xfId="0" applyNumberFormat="1" applyFont="1" applyBorder="1" applyAlignment="1">
      <alignment horizontal="center" vertical="center"/>
    </xf>
    <xf numFmtId="3" fontId="125" fillId="46" borderId="44" xfId="0" applyNumberFormat="1" applyFont="1" applyFill="1" applyBorder="1" applyAlignment="1">
      <alignment horizontal="center" vertical="center"/>
    </xf>
    <xf numFmtId="3" fontId="125" fillId="0" borderId="43" xfId="0" applyNumberFormat="1" applyFont="1" applyBorder="1" applyAlignment="1">
      <alignment horizontal="center" vertical="center"/>
    </xf>
    <xf numFmtId="3" fontId="125" fillId="0" borderId="56" xfId="0" applyNumberFormat="1" applyFont="1" applyBorder="1" applyAlignment="1">
      <alignment horizontal="center" vertical="center"/>
    </xf>
    <xf numFmtId="3" fontId="125" fillId="0" borderId="57" xfId="0" applyNumberFormat="1" applyFont="1" applyBorder="1" applyAlignment="1">
      <alignment horizontal="center" vertical="center"/>
    </xf>
    <xf numFmtId="3" fontId="125" fillId="0" borderId="62" xfId="0" applyNumberFormat="1" applyFont="1" applyBorder="1" applyAlignment="1">
      <alignment horizontal="center" vertical="center"/>
    </xf>
    <xf numFmtId="3" fontId="125" fillId="0" borderId="41" xfId="0" applyNumberFormat="1" applyFont="1" applyBorder="1" applyAlignment="1">
      <alignment horizontal="center" vertical="center"/>
    </xf>
    <xf numFmtId="3" fontId="125" fillId="0" borderId="37" xfId="0" applyNumberFormat="1" applyFont="1" applyBorder="1" applyAlignment="1">
      <alignment horizontal="center" vertical="center"/>
    </xf>
    <xf numFmtId="0" fontId="125" fillId="0" borderId="41" xfId="0" applyFont="1" applyBorder="1" applyAlignment="1">
      <alignment horizontal="center" vertical="center"/>
    </xf>
    <xf numFmtId="3" fontId="125" fillId="0" borderId="27" xfId="0" applyNumberFormat="1" applyFont="1" applyBorder="1" applyAlignment="1">
      <alignment horizontal="center" vertical="center"/>
    </xf>
    <xf numFmtId="3" fontId="125" fillId="0" borderId="21" xfId="0" applyNumberFormat="1" applyFont="1" applyBorder="1" applyAlignment="1">
      <alignment horizontal="center" vertical="center"/>
    </xf>
    <xf numFmtId="3" fontId="125" fillId="0" borderId="34" xfId="0" applyNumberFormat="1" applyFont="1" applyBorder="1" applyAlignment="1">
      <alignment horizontal="center" vertical="center"/>
    </xf>
    <xf numFmtId="3" fontId="125" fillId="46" borderId="24" xfId="0" applyNumberFormat="1" applyFont="1" applyFill="1" applyBorder="1" applyAlignment="1">
      <alignment horizontal="center" vertical="center"/>
    </xf>
    <xf numFmtId="3" fontId="125" fillId="46" borderId="37" xfId="0" applyNumberFormat="1" applyFont="1" applyFill="1" applyBorder="1" applyAlignment="1">
      <alignment horizontal="center" vertical="center"/>
    </xf>
    <xf numFmtId="3" fontId="125" fillId="46" borderId="57" xfId="0" applyNumberFormat="1" applyFont="1" applyFill="1" applyBorder="1" applyAlignment="1">
      <alignment horizontal="center" vertical="center"/>
    </xf>
    <xf numFmtId="3" fontId="125" fillId="0" borderId="19" xfId="0" applyNumberFormat="1" applyFont="1" applyBorder="1" applyAlignment="1">
      <alignment horizontal="center" vertical="center"/>
    </xf>
    <xf numFmtId="3" fontId="125" fillId="46" borderId="19" xfId="0" applyNumberFormat="1" applyFont="1" applyFill="1" applyBorder="1" applyAlignment="1">
      <alignment horizontal="center" vertical="center"/>
    </xf>
    <xf numFmtId="3" fontId="125" fillId="0" borderId="36" xfId="0" applyNumberFormat="1" applyFont="1" applyBorder="1" applyAlignment="1">
      <alignment horizontal="center" vertical="center"/>
    </xf>
    <xf numFmtId="3" fontId="125" fillId="0" borderId="40" xfId="0" applyNumberFormat="1" applyFont="1" applyBorder="1" applyAlignment="1">
      <alignment horizontal="center" vertical="center"/>
    </xf>
    <xf numFmtId="3" fontId="125" fillId="0" borderId="58" xfId="0" applyNumberFormat="1" applyFont="1" applyBorder="1" applyAlignment="1">
      <alignment horizontal="center" vertical="center"/>
    </xf>
    <xf numFmtId="3" fontId="125" fillId="46" borderId="56" xfId="0" applyNumberFormat="1" applyFont="1" applyFill="1" applyBorder="1" applyAlignment="1">
      <alignment horizontal="center" vertical="center"/>
    </xf>
    <xf numFmtId="3" fontId="125" fillId="46" borderId="62" xfId="0" applyNumberFormat="1" applyFont="1" applyFill="1" applyBorder="1" applyAlignment="1">
      <alignment horizontal="center" vertical="center"/>
    </xf>
    <xf numFmtId="3" fontId="125" fillId="46" borderId="35" xfId="0" applyNumberFormat="1" applyFont="1" applyFill="1" applyBorder="1" applyAlignment="1">
      <alignment horizontal="center" vertical="center"/>
    </xf>
    <xf numFmtId="3" fontId="125" fillId="0" borderId="32" xfId="0" applyNumberFormat="1" applyFont="1" applyBorder="1" applyAlignment="1">
      <alignment horizontal="center" vertical="center"/>
    </xf>
    <xf numFmtId="3" fontId="125" fillId="0" borderId="59" xfId="0" applyNumberFormat="1" applyFont="1" applyBorder="1" applyAlignment="1">
      <alignment horizontal="center" vertical="center"/>
    </xf>
    <xf numFmtId="3" fontId="125" fillId="0" borderId="66" xfId="0" applyNumberFormat="1" applyFont="1" applyBorder="1" applyAlignment="1">
      <alignment horizontal="center" vertical="center"/>
    </xf>
    <xf numFmtId="3" fontId="125" fillId="0" borderId="25" xfId="0" applyNumberFormat="1" applyFont="1" applyBorder="1" applyAlignment="1">
      <alignment horizontal="center" vertical="center"/>
    </xf>
    <xf numFmtId="3" fontId="125" fillId="0" borderId="50" xfId="0" applyNumberFormat="1" applyFont="1" applyBorder="1" applyAlignment="1">
      <alignment horizontal="center" vertical="center"/>
    </xf>
    <xf numFmtId="3" fontId="125" fillId="0" borderId="63" xfId="0" applyNumberFormat="1" applyFont="1" applyBorder="1" applyAlignment="1">
      <alignment horizontal="center" vertical="center"/>
    </xf>
    <xf numFmtId="3" fontId="125" fillId="0" borderId="64" xfId="0" applyNumberFormat="1" applyFont="1" applyBorder="1" applyAlignment="1">
      <alignment horizontal="center" vertical="center"/>
    </xf>
    <xf numFmtId="3" fontId="125" fillId="46" borderId="64" xfId="0" applyNumberFormat="1" applyFont="1" applyFill="1" applyBorder="1" applyAlignment="1">
      <alignment horizontal="center" vertical="center"/>
    </xf>
    <xf numFmtId="3" fontId="125" fillId="0" borderId="6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55" fillId="0" borderId="0" xfId="0" applyFont="1" applyBorder="1" applyAlignment="1">
      <alignment/>
    </xf>
    <xf numFmtId="3" fontId="124" fillId="0" borderId="0" xfId="0" applyNumberFormat="1" applyFont="1" applyAlignment="1">
      <alignment horizontal="center" vertical="center"/>
    </xf>
    <xf numFmtId="3" fontId="59" fillId="0" borderId="67" xfId="0" applyNumberFormat="1" applyFont="1" applyBorder="1" applyAlignment="1">
      <alignment horizontal="center" vertical="center"/>
    </xf>
    <xf numFmtId="0" fontId="140" fillId="0" borderId="0" xfId="0" applyFont="1" applyBorder="1" applyAlignment="1">
      <alignment horizontal="left" vertical="center"/>
    </xf>
    <xf numFmtId="3" fontId="136" fillId="0" borderId="0" xfId="0" applyNumberFormat="1" applyFont="1" applyAlignment="1">
      <alignment/>
    </xf>
    <xf numFmtId="3" fontId="144" fillId="0" borderId="0" xfId="0" applyNumberFormat="1" applyFont="1" applyAlignment="1">
      <alignment/>
    </xf>
    <xf numFmtId="3" fontId="56" fillId="0" borderId="0" xfId="0" applyNumberFormat="1" applyFont="1" applyBorder="1" applyAlignment="1">
      <alignment horizontal="center" vertical="center"/>
    </xf>
    <xf numFmtId="3" fontId="86" fillId="46" borderId="0" xfId="0" applyNumberFormat="1" applyFont="1" applyFill="1" applyBorder="1" applyAlignment="1">
      <alignment horizontal="center" vertical="center"/>
    </xf>
    <xf numFmtId="3" fontId="126" fillId="46" borderId="72" xfId="0" applyNumberFormat="1" applyFont="1" applyFill="1" applyBorder="1" applyAlignment="1">
      <alignment horizontal="center" vertical="center"/>
    </xf>
    <xf numFmtId="3" fontId="126" fillId="46" borderId="30" xfId="0" applyNumberFormat="1" applyFont="1" applyFill="1" applyBorder="1" applyAlignment="1">
      <alignment horizontal="center" vertical="center"/>
    </xf>
    <xf numFmtId="3" fontId="120" fillId="0" borderId="0" xfId="0" applyNumberFormat="1" applyFont="1" applyBorder="1" applyAlignment="1">
      <alignment horizontal="left"/>
    </xf>
    <xf numFmtId="3" fontId="126" fillId="47" borderId="24" xfId="0" applyNumberFormat="1" applyFont="1" applyFill="1" applyBorder="1" applyAlignment="1">
      <alignment horizontal="center" vertical="top" wrapText="1"/>
    </xf>
    <xf numFmtId="3" fontId="126" fillId="44" borderId="30" xfId="0" applyNumberFormat="1" applyFont="1" applyFill="1" applyBorder="1" applyAlignment="1">
      <alignment horizontal="center" vertical="center" wrapText="1"/>
    </xf>
    <xf numFmtId="3" fontId="145" fillId="0" borderId="0" xfId="0" applyNumberFormat="1" applyFont="1" applyBorder="1" applyAlignment="1">
      <alignment horizontal="center" vertical="center" wrapText="1"/>
    </xf>
    <xf numFmtId="3" fontId="31" fillId="0" borderId="0" xfId="0" applyNumberFormat="1" applyFont="1" applyBorder="1" applyAlignment="1" applyProtection="1">
      <alignment horizontal="center" vertical="center" wrapText="1"/>
      <protection locked="0"/>
    </xf>
    <xf numFmtId="3" fontId="145" fillId="0" borderId="0" xfId="0" applyNumberFormat="1" applyFont="1" applyBorder="1" applyAlignment="1" applyProtection="1">
      <alignment horizontal="center" vertical="center" wrapText="1"/>
      <protection locked="0"/>
    </xf>
    <xf numFmtId="3" fontId="124" fillId="0" borderId="0" xfId="0" applyNumberFormat="1" applyFont="1" applyBorder="1" applyAlignment="1" applyProtection="1">
      <alignment horizontal="center" vertical="center"/>
      <protection locked="0"/>
    </xf>
    <xf numFmtId="3" fontId="145" fillId="0" borderId="0" xfId="0" applyNumberFormat="1" applyFont="1" applyBorder="1" applyAlignment="1" applyProtection="1">
      <alignment horizontal="center" vertical="center"/>
      <protection locked="0"/>
    </xf>
    <xf numFmtId="3" fontId="146" fillId="0" borderId="0" xfId="0" applyNumberFormat="1" applyFont="1" applyBorder="1" applyAlignment="1" applyProtection="1">
      <alignment horizontal="center" vertical="center" wrapText="1"/>
      <protection locked="0"/>
    </xf>
    <xf numFmtId="3" fontId="124" fillId="0" borderId="0" xfId="0" applyNumberFormat="1" applyFont="1" applyBorder="1" applyAlignment="1">
      <alignment vertical="center"/>
    </xf>
    <xf numFmtId="3" fontId="120" fillId="0" borderId="0" xfId="0" applyNumberFormat="1" applyFont="1" applyBorder="1" applyAlignment="1">
      <alignment horizontal="center" vertical="center"/>
    </xf>
    <xf numFmtId="3" fontId="59" fillId="0" borderId="76" xfId="0" applyNumberFormat="1" applyFont="1" applyBorder="1" applyAlignment="1">
      <alignment horizontal="center" vertical="center"/>
    </xf>
    <xf numFmtId="3" fontId="59" fillId="46" borderId="76" xfId="0" applyNumberFormat="1" applyFont="1" applyFill="1" applyBorder="1" applyAlignment="1">
      <alignment horizontal="center" vertical="center"/>
    </xf>
    <xf numFmtId="3" fontId="56" fillId="0" borderId="74" xfId="0" applyNumberFormat="1" applyFont="1" applyBorder="1" applyAlignment="1">
      <alignment horizontal="center" vertical="center"/>
    </xf>
    <xf numFmtId="178" fontId="59" fillId="0" borderId="45" xfId="73" applyNumberFormat="1" applyFont="1" applyBorder="1" applyAlignment="1">
      <alignment horizontal="center" vertical="center"/>
    </xf>
    <xf numFmtId="178" fontId="59" fillId="0" borderId="46" xfId="73" applyNumberFormat="1" applyFont="1" applyBorder="1" applyAlignment="1">
      <alignment horizontal="center" vertical="center"/>
    </xf>
    <xf numFmtId="9" fontId="56" fillId="0" borderId="33" xfId="73" applyFont="1" applyBorder="1" applyAlignment="1">
      <alignment horizontal="center" vertical="center"/>
    </xf>
    <xf numFmtId="178" fontId="59" fillId="0" borderId="38" xfId="73" applyNumberFormat="1" applyFont="1" applyBorder="1" applyAlignment="1">
      <alignment horizontal="center" vertical="center"/>
    </xf>
    <xf numFmtId="0" fontId="54" fillId="45" borderId="19" xfId="0" applyFont="1" applyFill="1" applyBorder="1" applyAlignment="1">
      <alignment horizontal="center" vertical="center" wrapText="1"/>
    </xf>
    <xf numFmtId="178" fontId="53" fillId="0" borderId="0" xfId="0" applyNumberFormat="1" applyFont="1" applyAlignment="1">
      <alignment/>
    </xf>
    <xf numFmtId="0" fontId="124" fillId="0" borderId="0" xfId="0" applyFont="1" applyAlignment="1">
      <alignment horizontal="center" vertical="center"/>
    </xf>
    <xf numFmtId="0" fontId="140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center"/>
    </xf>
    <xf numFmtId="0" fontId="56" fillId="0" borderId="0" xfId="0" applyFont="1" applyAlignment="1">
      <alignment horizontal="center" vertical="center"/>
    </xf>
    <xf numFmtId="0" fontId="54" fillId="45" borderId="62" xfId="0" applyFont="1" applyFill="1" applyBorder="1" applyAlignment="1">
      <alignment horizontal="center" vertical="center" wrapText="1"/>
    </xf>
    <xf numFmtId="3" fontId="59" fillId="0" borderId="73" xfId="0" applyNumberFormat="1" applyFont="1" applyBorder="1" applyAlignment="1">
      <alignment horizontal="center" vertical="center"/>
    </xf>
    <xf numFmtId="3" fontId="59" fillId="0" borderId="61" xfId="0" applyNumberFormat="1" applyFont="1" applyBorder="1" applyAlignment="1">
      <alignment horizontal="center" vertical="center"/>
    </xf>
    <xf numFmtId="3" fontId="59" fillId="0" borderId="67" xfId="0" applyNumberFormat="1" applyFont="1" applyBorder="1" applyAlignment="1">
      <alignment horizontal="center" vertical="center"/>
    </xf>
    <xf numFmtId="0" fontId="53" fillId="7" borderId="61" xfId="0" applyFont="1" applyFill="1" applyBorder="1" applyAlignment="1">
      <alignment horizontal="center" vertical="center"/>
    </xf>
    <xf numFmtId="0" fontId="53" fillId="46" borderId="41" xfId="0" applyFont="1" applyFill="1" applyBorder="1" applyAlignment="1">
      <alignment horizontal="center" vertical="center"/>
    </xf>
    <xf numFmtId="0" fontId="63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53" fillId="46" borderId="40" xfId="0" applyFont="1" applyFill="1" applyBorder="1" applyAlignment="1">
      <alignment horizontal="center" vertical="center"/>
    </xf>
    <xf numFmtId="0" fontId="53" fillId="46" borderId="41" xfId="0" applyFont="1" applyFill="1" applyBorder="1" applyAlignment="1">
      <alignment horizontal="center" vertical="center" wrapText="1"/>
    </xf>
    <xf numFmtId="0" fontId="59" fillId="46" borderId="41" xfId="0" applyFont="1" applyFill="1" applyBorder="1" applyAlignment="1">
      <alignment horizontal="center" vertical="center" wrapText="1"/>
    </xf>
    <xf numFmtId="0" fontId="53" fillId="46" borderId="58" xfId="0" applyFont="1" applyFill="1" applyBorder="1" applyAlignment="1">
      <alignment horizontal="center" vertical="center"/>
    </xf>
    <xf numFmtId="3" fontId="56" fillId="46" borderId="30" xfId="0" applyNumberFormat="1" applyFont="1" applyFill="1" applyBorder="1" applyAlignment="1">
      <alignment horizontal="center" vertical="center"/>
    </xf>
    <xf numFmtId="3" fontId="56" fillId="46" borderId="72" xfId="0" applyNumberFormat="1" applyFont="1" applyFill="1" applyBorder="1" applyAlignment="1">
      <alignment horizontal="center" vertical="center"/>
    </xf>
    <xf numFmtId="178" fontId="59" fillId="48" borderId="45" xfId="73" applyNumberFormat="1" applyFont="1" applyFill="1" applyBorder="1" applyAlignment="1">
      <alignment horizontal="center" vertical="center"/>
    </xf>
    <xf numFmtId="9" fontId="56" fillId="0" borderId="33" xfId="73" applyNumberFormat="1" applyFont="1" applyBorder="1" applyAlignment="1">
      <alignment horizontal="center" vertical="center"/>
    </xf>
    <xf numFmtId="3" fontId="59" fillId="0" borderId="38" xfId="73" applyNumberFormat="1" applyFont="1" applyBorder="1" applyAlignment="1">
      <alignment horizontal="center" vertical="center"/>
    </xf>
    <xf numFmtId="3" fontId="59" fillId="0" borderId="45" xfId="73" applyNumberFormat="1" applyFont="1" applyBorder="1" applyAlignment="1">
      <alignment horizontal="center" vertical="center"/>
    </xf>
    <xf numFmtId="3" fontId="59" fillId="0" borderId="46" xfId="73" applyNumberFormat="1" applyFont="1" applyBorder="1" applyAlignment="1">
      <alignment horizontal="center" vertical="center"/>
    </xf>
    <xf numFmtId="3" fontId="56" fillId="0" borderId="33" xfId="73" applyNumberFormat="1" applyFont="1" applyBorder="1" applyAlignment="1">
      <alignment horizontal="center" vertical="center"/>
    </xf>
    <xf numFmtId="178" fontId="59" fillId="49" borderId="38" xfId="73" applyNumberFormat="1" applyFont="1" applyFill="1" applyBorder="1" applyAlignment="1">
      <alignment horizontal="center" vertical="center"/>
    </xf>
    <xf numFmtId="178" fontId="59" fillId="49" borderId="45" xfId="73" applyNumberFormat="1" applyFont="1" applyFill="1" applyBorder="1" applyAlignment="1">
      <alignment horizontal="center" vertical="center"/>
    </xf>
    <xf numFmtId="178" fontId="59" fillId="49" borderId="46" xfId="73" applyNumberFormat="1" applyFont="1" applyFill="1" applyBorder="1" applyAlignment="1">
      <alignment horizontal="center" vertical="center"/>
    </xf>
    <xf numFmtId="178" fontId="59" fillId="50" borderId="60" xfId="73" applyNumberFormat="1" applyFont="1" applyFill="1" applyBorder="1" applyAlignment="1">
      <alignment horizontal="center" vertical="center"/>
    </xf>
    <xf numFmtId="178" fontId="59" fillId="49" borderId="45" xfId="73" applyNumberFormat="1" applyFont="1" applyFill="1" applyBorder="1" applyAlignment="1">
      <alignment horizontal="center" vertical="center" wrapText="1"/>
    </xf>
    <xf numFmtId="178" fontId="59" fillId="49" borderId="46" xfId="73" applyNumberFormat="1" applyFont="1" applyFill="1" applyBorder="1" applyAlignment="1">
      <alignment horizontal="center" vertical="center" wrapText="1"/>
    </xf>
    <xf numFmtId="178" fontId="59" fillId="49" borderId="52" xfId="73" applyNumberFormat="1" applyFont="1" applyFill="1" applyBorder="1" applyAlignment="1">
      <alignment horizontal="center" vertical="center" wrapText="1"/>
    </xf>
    <xf numFmtId="178" fontId="59" fillId="49" borderId="61" xfId="73" applyNumberFormat="1" applyFont="1" applyFill="1" applyBorder="1" applyAlignment="1">
      <alignment horizontal="center" vertical="center"/>
    </xf>
    <xf numFmtId="178" fontId="59" fillId="49" borderId="73" xfId="73" applyNumberFormat="1" applyFont="1" applyFill="1" applyBorder="1" applyAlignment="1">
      <alignment horizontal="center" vertical="center"/>
    </xf>
    <xf numFmtId="178" fontId="59" fillId="49" borderId="52" xfId="73" applyNumberFormat="1" applyFont="1" applyFill="1" applyBorder="1" applyAlignment="1">
      <alignment horizontal="center" vertical="center"/>
    </xf>
    <xf numFmtId="178" fontId="59" fillId="49" borderId="51" xfId="73" applyNumberFormat="1" applyFont="1" applyFill="1" applyBorder="1" applyAlignment="1">
      <alignment horizontal="center" vertical="center"/>
    </xf>
    <xf numFmtId="178" fontId="59" fillId="49" borderId="67" xfId="73" applyNumberFormat="1" applyFont="1" applyFill="1" applyBorder="1" applyAlignment="1">
      <alignment horizontal="center" vertical="center"/>
    </xf>
    <xf numFmtId="178" fontId="56" fillId="49" borderId="68" xfId="73" applyNumberFormat="1" applyFont="1" applyFill="1" applyBorder="1" applyAlignment="1">
      <alignment horizontal="center" vertical="center"/>
    </xf>
    <xf numFmtId="178" fontId="56" fillId="50" borderId="68" xfId="73" applyNumberFormat="1" applyFont="1" applyFill="1" applyBorder="1" applyAlignment="1">
      <alignment horizontal="center" vertical="center"/>
    </xf>
    <xf numFmtId="178" fontId="56" fillId="49" borderId="33" xfId="73" applyNumberFormat="1" applyFont="1" applyFill="1" applyBorder="1" applyAlignment="1">
      <alignment horizontal="center" vertical="center"/>
    </xf>
    <xf numFmtId="3" fontId="55" fillId="0" borderId="80" xfId="0" applyNumberFormat="1" applyFont="1" applyBorder="1" applyAlignment="1">
      <alignment horizontal="center" vertical="center" wrapText="1"/>
    </xf>
    <xf numFmtId="3" fontId="55" fillId="0" borderId="22" xfId="0" applyNumberFormat="1" applyFont="1" applyBorder="1" applyAlignment="1">
      <alignment horizontal="center" vertical="center" wrapText="1"/>
    </xf>
    <xf numFmtId="0" fontId="63" fillId="0" borderId="0" xfId="0" applyFont="1" applyAlignment="1">
      <alignment horizontal="right"/>
    </xf>
    <xf numFmtId="0" fontId="118" fillId="0" borderId="0" xfId="0" applyFont="1" applyAlignment="1">
      <alignment horizontal="left"/>
    </xf>
    <xf numFmtId="0" fontId="115" fillId="0" borderId="48" xfId="0" applyFont="1" applyBorder="1" applyAlignment="1">
      <alignment horizontal="left"/>
    </xf>
    <xf numFmtId="0" fontId="89" fillId="0" borderId="0" xfId="0" applyFont="1" applyAlignment="1">
      <alignment horizontal="center" vertical="center"/>
    </xf>
    <xf numFmtId="0" fontId="56" fillId="45" borderId="69" xfId="0" applyFont="1" applyFill="1" applyBorder="1" applyAlignment="1">
      <alignment horizontal="center" vertical="center" wrapText="1"/>
    </xf>
    <xf numFmtId="0" fontId="56" fillId="45" borderId="70" xfId="0" applyFont="1" applyFill="1" applyBorder="1" applyAlignment="1">
      <alignment horizontal="center" vertical="center" wrapText="1"/>
    </xf>
    <xf numFmtId="3" fontId="55" fillId="0" borderId="28" xfId="0" applyNumberFormat="1" applyFont="1" applyBorder="1" applyAlignment="1">
      <alignment horizontal="center" vertical="center" wrapText="1"/>
    </xf>
    <xf numFmtId="3" fontId="55" fillId="0" borderId="27" xfId="0" applyNumberFormat="1" applyFont="1" applyBorder="1" applyAlignment="1">
      <alignment horizontal="center" vertical="center" wrapText="1"/>
    </xf>
    <xf numFmtId="3" fontId="55" fillId="0" borderId="21" xfId="0" applyNumberFormat="1" applyFont="1" applyBorder="1" applyAlignment="1">
      <alignment horizontal="center" vertical="center" wrapText="1"/>
    </xf>
    <xf numFmtId="3" fontId="55" fillId="0" borderId="64" xfId="0" applyNumberFormat="1" applyFont="1" applyBorder="1" applyAlignment="1">
      <alignment horizontal="center" vertical="center" wrapText="1"/>
    </xf>
    <xf numFmtId="0" fontId="54" fillId="45" borderId="57" xfId="0" applyFont="1" applyFill="1" applyBorder="1" applyAlignment="1">
      <alignment horizontal="center" vertical="center" wrapText="1"/>
    </xf>
    <xf numFmtId="0" fontId="54" fillId="45" borderId="19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right"/>
    </xf>
    <xf numFmtId="0" fontId="34" fillId="45" borderId="73" xfId="0" applyFont="1" applyFill="1" applyBorder="1" applyAlignment="1">
      <alignment horizontal="center" vertical="center" wrapText="1"/>
    </xf>
    <xf numFmtId="0" fontId="34" fillId="45" borderId="67" xfId="0" applyFont="1" applyFill="1" applyBorder="1" applyAlignment="1">
      <alignment horizontal="center" vertical="center" wrapText="1"/>
    </xf>
    <xf numFmtId="175" fontId="55" fillId="0" borderId="51" xfId="0" applyNumberFormat="1" applyFont="1" applyBorder="1" applyAlignment="1">
      <alignment horizontal="center" vertical="center" wrapText="1"/>
    </xf>
    <xf numFmtId="175" fontId="55" fillId="0" borderId="38" xfId="0" applyNumberFormat="1" applyFont="1" applyBorder="1" applyAlignment="1">
      <alignment horizontal="center" vertical="center" wrapText="1"/>
    </xf>
    <xf numFmtId="175" fontId="55" fillId="0" borderId="73" xfId="0" applyNumberFormat="1" applyFont="1" applyBorder="1" applyAlignment="1">
      <alignment horizontal="center" vertical="center" wrapText="1"/>
    </xf>
    <xf numFmtId="0" fontId="56" fillId="45" borderId="62" xfId="0" applyFont="1" applyFill="1" applyBorder="1" applyAlignment="1">
      <alignment horizontal="center" vertical="center" wrapText="1"/>
    </xf>
    <xf numFmtId="0" fontId="56" fillId="45" borderId="81" xfId="0" applyFont="1" applyFill="1" applyBorder="1" applyAlignment="1">
      <alignment horizontal="center" vertical="center" wrapText="1"/>
    </xf>
    <xf numFmtId="0" fontId="56" fillId="45" borderId="82" xfId="0" applyFont="1" applyFill="1" applyBorder="1" applyAlignment="1">
      <alignment horizontal="center" vertical="center" wrapText="1"/>
    </xf>
    <xf numFmtId="0" fontId="147" fillId="47" borderId="0" xfId="0" applyFont="1" applyFill="1" applyAlignment="1">
      <alignment horizontal="left"/>
    </xf>
    <xf numFmtId="0" fontId="147" fillId="47" borderId="0" xfId="0" applyFont="1" applyFill="1" applyAlignment="1">
      <alignment horizontal="left"/>
    </xf>
    <xf numFmtId="0" fontId="63" fillId="46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63" fillId="5" borderId="0" xfId="0" applyFont="1" applyFill="1" applyAlignment="1">
      <alignment horizontal="left"/>
    </xf>
    <xf numFmtId="178" fontId="59" fillId="50" borderId="73" xfId="73" applyNumberFormat="1" applyFont="1" applyFill="1" applyBorder="1" applyAlignment="1">
      <alignment horizontal="center" vertical="center"/>
    </xf>
    <xf numFmtId="178" fontId="59" fillId="50" borderId="61" xfId="73" applyNumberFormat="1" applyFont="1" applyFill="1" applyBorder="1" applyAlignment="1">
      <alignment horizontal="center" vertical="center"/>
    </xf>
    <xf numFmtId="178" fontId="59" fillId="50" borderId="67" xfId="73" applyNumberFormat="1" applyFont="1" applyFill="1" applyBorder="1" applyAlignment="1">
      <alignment horizontal="center" vertical="center"/>
    </xf>
    <xf numFmtId="178" fontId="59" fillId="50" borderId="83" xfId="73" applyNumberFormat="1" applyFont="1" applyFill="1" applyBorder="1" applyAlignment="1">
      <alignment horizontal="center" vertical="center"/>
    </xf>
    <xf numFmtId="178" fontId="59" fillId="50" borderId="54" xfId="73" applyNumberFormat="1" applyFont="1" applyFill="1" applyBorder="1" applyAlignment="1">
      <alignment horizontal="center" vertical="center"/>
    </xf>
    <xf numFmtId="178" fontId="59" fillId="50" borderId="84" xfId="73" applyNumberFormat="1" applyFont="1" applyFill="1" applyBorder="1" applyAlignment="1">
      <alignment horizontal="center" vertical="center"/>
    </xf>
    <xf numFmtId="0" fontId="34" fillId="49" borderId="52" xfId="0" applyFont="1" applyFill="1" applyBorder="1" applyAlignment="1">
      <alignment horizontal="center" vertical="center" wrapText="1"/>
    </xf>
    <xf numFmtId="0" fontId="34" fillId="49" borderId="46" xfId="0" applyFont="1" applyFill="1" applyBorder="1" applyAlignment="1">
      <alignment horizontal="center" vertical="center" wrapText="1"/>
    </xf>
    <xf numFmtId="0" fontId="34" fillId="50" borderId="80" xfId="0" applyFont="1" applyFill="1" applyBorder="1" applyAlignment="1">
      <alignment horizontal="center" vertical="center" wrapText="1"/>
    </xf>
    <xf numFmtId="0" fontId="34" fillId="50" borderId="68" xfId="0" applyFont="1" applyFill="1" applyBorder="1" applyAlignment="1">
      <alignment horizontal="center" vertical="center" wrapText="1"/>
    </xf>
    <xf numFmtId="3" fontId="59" fillId="0" borderId="73" xfId="0" applyNumberFormat="1" applyFont="1" applyBorder="1" applyAlignment="1">
      <alignment horizontal="center" vertical="center"/>
    </xf>
    <xf numFmtId="3" fontId="59" fillId="0" borderId="61" xfId="0" applyNumberFormat="1" applyFont="1" applyBorder="1" applyAlignment="1">
      <alignment horizontal="center" vertical="center"/>
    </xf>
    <xf numFmtId="3" fontId="59" fillId="0" borderId="67" xfId="0" applyNumberFormat="1" applyFont="1" applyBorder="1" applyAlignment="1">
      <alignment horizontal="center" vertical="center"/>
    </xf>
    <xf numFmtId="0" fontId="34" fillId="0" borderId="85" xfId="0" applyFont="1" applyBorder="1" applyAlignment="1">
      <alignment horizontal="center" vertical="center" wrapText="1"/>
    </xf>
    <xf numFmtId="0" fontId="34" fillId="0" borderId="86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34" fillId="0" borderId="46" xfId="0" applyFont="1" applyBorder="1" applyAlignment="1">
      <alignment horizontal="center" vertical="center" wrapText="1"/>
    </xf>
    <xf numFmtId="0" fontId="34" fillId="49" borderId="80" xfId="0" applyFont="1" applyFill="1" applyBorder="1" applyAlignment="1">
      <alignment horizontal="center" vertical="center" wrapText="1"/>
    </xf>
    <xf numFmtId="0" fontId="34" fillId="49" borderId="68" xfId="0" applyFont="1" applyFill="1" applyBorder="1" applyAlignment="1">
      <alignment horizontal="center" vertical="center" wrapText="1"/>
    </xf>
    <xf numFmtId="3" fontId="59" fillId="0" borderId="83" xfId="0" applyNumberFormat="1" applyFont="1" applyBorder="1" applyAlignment="1">
      <alignment horizontal="center" vertical="center"/>
    </xf>
    <xf numFmtId="3" fontId="59" fillId="0" borderId="54" xfId="0" applyNumberFormat="1" applyFont="1" applyBorder="1" applyAlignment="1">
      <alignment horizontal="center" vertical="center"/>
    </xf>
    <xf numFmtId="3" fontId="59" fillId="0" borderId="84" xfId="0" applyNumberFormat="1" applyFont="1" applyBorder="1" applyAlignment="1">
      <alignment horizontal="center" vertical="center"/>
    </xf>
    <xf numFmtId="3" fontId="59" fillId="46" borderId="83" xfId="0" applyNumberFormat="1" applyFont="1" applyFill="1" applyBorder="1" applyAlignment="1">
      <alignment horizontal="center" vertical="center"/>
    </xf>
    <xf numFmtId="3" fontId="59" fillId="46" borderId="54" xfId="0" applyNumberFormat="1" applyFont="1" applyFill="1" applyBorder="1" applyAlignment="1">
      <alignment horizontal="center" vertical="center"/>
    </xf>
    <xf numFmtId="0" fontId="34" fillId="0" borderId="73" xfId="0" applyFont="1" applyBorder="1" applyAlignment="1">
      <alignment horizontal="center" vertical="center" wrapText="1"/>
    </xf>
    <xf numFmtId="0" fontId="34" fillId="0" borderId="61" xfId="0" applyFont="1" applyBorder="1" applyAlignment="1">
      <alignment horizontal="center" vertical="center" wrapText="1"/>
    </xf>
    <xf numFmtId="0" fontId="34" fillId="0" borderId="80" xfId="0" applyFont="1" applyBorder="1" applyAlignment="1">
      <alignment horizontal="center" vertical="center" wrapText="1"/>
    </xf>
    <xf numFmtId="0" fontId="34" fillId="0" borderId="68" xfId="0" applyFont="1" applyBorder="1" applyAlignment="1">
      <alignment horizontal="center" vertical="center" wrapText="1"/>
    </xf>
    <xf numFmtId="3" fontId="59" fillId="46" borderId="73" xfId="0" applyNumberFormat="1" applyFont="1" applyFill="1" applyBorder="1" applyAlignment="1">
      <alignment horizontal="center" vertical="center"/>
    </xf>
    <xf numFmtId="3" fontId="59" fillId="46" borderId="61" xfId="0" applyNumberFormat="1" applyFont="1" applyFill="1" applyBorder="1" applyAlignment="1">
      <alignment horizontal="center" vertical="center"/>
    </xf>
    <xf numFmtId="3" fontId="59" fillId="46" borderId="67" xfId="0" applyNumberFormat="1" applyFont="1" applyFill="1" applyBorder="1" applyAlignment="1">
      <alignment horizontal="center" vertical="center"/>
    </xf>
    <xf numFmtId="0" fontId="53" fillId="0" borderId="76" xfId="0" applyFont="1" applyBorder="1" applyAlignment="1">
      <alignment horizontal="left" vertical="center"/>
    </xf>
    <xf numFmtId="0" fontId="53" fillId="0" borderId="41" xfId="0" applyFont="1" applyBorder="1" applyAlignment="1">
      <alignment horizontal="left" vertical="center"/>
    </xf>
    <xf numFmtId="0" fontId="53" fillId="0" borderId="87" xfId="0" applyFont="1" applyBorder="1" applyAlignment="1">
      <alignment horizontal="left" vertical="center"/>
    </xf>
    <xf numFmtId="0" fontId="53" fillId="0" borderId="58" xfId="0" applyFont="1" applyBorder="1" applyAlignment="1">
      <alignment horizontal="left" vertical="center"/>
    </xf>
    <xf numFmtId="0" fontId="56" fillId="0" borderId="74" xfId="0" applyFont="1" applyBorder="1" applyAlignment="1">
      <alignment horizontal="center" vertical="center"/>
    </xf>
    <xf numFmtId="0" fontId="56" fillId="0" borderId="42" xfId="0" applyFont="1" applyBorder="1" applyAlignment="1">
      <alignment horizontal="center" vertical="center"/>
    </xf>
    <xf numFmtId="0" fontId="119" fillId="0" borderId="0" xfId="0" applyFont="1" applyAlignment="1">
      <alignment horizontal="left" vertical="center"/>
    </xf>
    <xf numFmtId="0" fontId="56" fillId="0" borderId="85" xfId="0" applyFont="1" applyBorder="1" applyAlignment="1">
      <alignment horizontal="center" vertical="center"/>
    </xf>
    <xf numFmtId="0" fontId="56" fillId="0" borderId="48" xfId="0" applyFont="1" applyBorder="1" applyAlignment="1">
      <alignment horizontal="center" vertical="center"/>
    </xf>
    <xf numFmtId="0" fontId="56" fillId="0" borderId="83" xfId="0" applyFont="1" applyBorder="1" applyAlignment="1">
      <alignment horizontal="center" vertical="center"/>
    </xf>
    <xf numFmtId="0" fontId="56" fillId="0" borderId="86" xfId="0" applyFont="1" applyBorder="1" applyAlignment="1">
      <alignment horizontal="center" vertical="center"/>
    </xf>
    <xf numFmtId="0" fontId="56" fillId="0" borderId="88" xfId="0" applyFont="1" applyBorder="1" applyAlignment="1">
      <alignment horizontal="center" vertical="center"/>
    </xf>
    <xf numFmtId="0" fontId="56" fillId="0" borderId="84" xfId="0" applyFont="1" applyBorder="1" applyAlignment="1">
      <alignment horizontal="center" vertical="center"/>
    </xf>
    <xf numFmtId="0" fontId="56" fillId="0" borderId="63" xfId="0" applyFont="1" applyBorder="1" applyAlignment="1">
      <alignment horizontal="center" vertical="center"/>
    </xf>
    <xf numFmtId="0" fontId="56" fillId="0" borderId="55" xfId="0" applyFont="1" applyBorder="1" applyAlignment="1">
      <alignment horizontal="center" vertical="center"/>
    </xf>
    <xf numFmtId="0" fontId="56" fillId="0" borderId="62" xfId="0" applyFont="1" applyBorder="1" applyAlignment="1">
      <alignment horizontal="center" vertical="center" wrapText="1"/>
    </xf>
    <xf numFmtId="0" fontId="56" fillId="0" borderId="81" xfId="0" applyFont="1" applyBorder="1" applyAlignment="1">
      <alignment horizontal="center" vertical="center" wrapText="1"/>
    </xf>
    <xf numFmtId="0" fontId="56" fillId="0" borderId="82" xfId="0" applyFont="1" applyBorder="1" applyAlignment="1">
      <alignment horizontal="center" vertical="center" wrapText="1"/>
    </xf>
    <xf numFmtId="0" fontId="53" fillId="0" borderId="75" xfId="0" applyFont="1" applyBorder="1" applyAlignment="1">
      <alignment horizontal="left" vertical="center"/>
    </xf>
    <xf numFmtId="0" fontId="53" fillId="0" borderId="40" xfId="0" applyFont="1" applyBorder="1" applyAlignment="1">
      <alignment horizontal="left" vertical="center"/>
    </xf>
    <xf numFmtId="0" fontId="56" fillId="0" borderId="74" xfId="0" applyFont="1" applyBorder="1" applyAlignment="1">
      <alignment horizontal="right" vertical="center"/>
    </xf>
    <xf numFmtId="0" fontId="56" fillId="0" borderId="42" xfId="0" applyFont="1" applyBorder="1" applyAlignment="1">
      <alignment horizontal="right" vertical="center"/>
    </xf>
    <xf numFmtId="0" fontId="63" fillId="0" borderId="0" xfId="0" applyFont="1" applyBorder="1" applyAlignment="1">
      <alignment horizontal="right"/>
    </xf>
    <xf numFmtId="0" fontId="140" fillId="0" borderId="0" xfId="0" applyFont="1" applyBorder="1" applyAlignment="1">
      <alignment horizontal="left" vertical="center"/>
    </xf>
    <xf numFmtId="0" fontId="124" fillId="0" borderId="0" xfId="0" applyFont="1" applyAlignment="1">
      <alignment horizontal="center" vertical="center"/>
    </xf>
    <xf numFmtId="0" fontId="55" fillId="0" borderId="88" xfId="0" applyFont="1" applyBorder="1" applyAlignment="1">
      <alignment horizontal="center"/>
    </xf>
    <xf numFmtId="0" fontId="53" fillId="7" borderId="61" xfId="0" applyFont="1" applyFill="1" applyBorder="1" applyAlignment="1">
      <alignment horizontal="center" vertical="center"/>
    </xf>
    <xf numFmtId="0" fontId="53" fillId="7" borderId="67" xfId="0" applyFont="1" applyFill="1" applyBorder="1" applyAlignment="1">
      <alignment horizontal="center" vertical="center"/>
    </xf>
    <xf numFmtId="0" fontId="53" fillId="7" borderId="73" xfId="0" applyFont="1" applyFill="1" applyBorder="1" applyAlignment="1">
      <alignment horizontal="center" vertical="center"/>
    </xf>
    <xf numFmtId="0" fontId="53" fillId="7" borderId="85" xfId="0" applyFont="1" applyFill="1" applyBorder="1" applyAlignment="1">
      <alignment horizontal="center" vertical="center"/>
    </xf>
    <xf numFmtId="0" fontId="53" fillId="7" borderId="89" xfId="0" applyFont="1" applyFill="1" applyBorder="1" applyAlignment="1">
      <alignment horizontal="center" vertical="center"/>
    </xf>
    <xf numFmtId="0" fontId="53" fillId="7" borderId="86" xfId="0" applyFont="1" applyFill="1" applyBorder="1" applyAlignment="1">
      <alignment horizontal="center" vertical="center"/>
    </xf>
    <xf numFmtId="0" fontId="55" fillId="0" borderId="88" xfId="0" applyFont="1" applyBorder="1" applyAlignment="1">
      <alignment horizontal="right" vertical="center"/>
    </xf>
    <xf numFmtId="0" fontId="56" fillId="0" borderId="90" xfId="0" applyFont="1" applyBorder="1" applyAlignment="1">
      <alignment horizontal="center" vertical="center"/>
    </xf>
    <xf numFmtId="0" fontId="56" fillId="0" borderId="91" xfId="0" applyFont="1" applyBorder="1" applyAlignment="1">
      <alignment horizontal="center" vertical="center"/>
    </xf>
    <xf numFmtId="0" fontId="56" fillId="0" borderId="64" xfId="0" applyFont="1" applyBorder="1" applyAlignment="1">
      <alignment horizontal="center" vertical="center"/>
    </xf>
    <xf numFmtId="0" fontId="56" fillId="0" borderId="44" xfId="0" applyFont="1" applyBorder="1" applyAlignment="1">
      <alignment horizontal="center" vertical="center"/>
    </xf>
    <xf numFmtId="0" fontId="132" fillId="7" borderId="73" xfId="0" applyFont="1" applyFill="1" applyBorder="1" applyAlignment="1">
      <alignment horizontal="center" vertical="center"/>
    </xf>
    <xf numFmtId="0" fontId="132" fillId="7" borderId="61" xfId="0" applyFont="1" applyFill="1" applyBorder="1" applyAlignment="1">
      <alignment horizontal="center" vertical="center"/>
    </xf>
    <xf numFmtId="0" fontId="132" fillId="7" borderId="67" xfId="0" applyFont="1" applyFill="1" applyBorder="1" applyAlignment="1">
      <alignment horizontal="center" vertical="center"/>
    </xf>
    <xf numFmtId="3" fontId="125" fillId="0" borderId="83" xfId="0" applyNumberFormat="1" applyFont="1" applyBorder="1" applyAlignment="1">
      <alignment horizontal="center" vertical="center"/>
    </xf>
    <xf numFmtId="3" fontId="125" fillId="0" borderId="54" xfId="0" applyNumberFormat="1" applyFont="1" applyBorder="1" applyAlignment="1">
      <alignment horizontal="center" vertical="center"/>
    </xf>
    <xf numFmtId="3" fontId="125" fillId="0" borderId="84" xfId="0" applyNumberFormat="1" applyFont="1" applyBorder="1" applyAlignment="1">
      <alignment horizontal="center" vertical="center"/>
    </xf>
    <xf numFmtId="0" fontId="132" fillId="7" borderId="85" xfId="0" applyFont="1" applyFill="1" applyBorder="1" applyAlignment="1">
      <alignment horizontal="center" vertical="center"/>
    </xf>
    <xf numFmtId="0" fontId="132" fillId="7" borderId="89" xfId="0" applyFont="1" applyFill="1" applyBorder="1" applyAlignment="1">
      <alignment horizontal="center" vertical="center"/>
    </xf>
    <xf numFmtId="0" fontId="132" fillId="7" borderId="86" xfId="0" applyFont="1" applyFill="1" applyBorder="1" applyAlignment="1">
      <alignment horizontal="center" vertical="center"/>
    </xf>
    <xf numFmtId="3" fontId="148" fillId="0" borderId="48" xfId="0" applyNumberFormat="1" applyFont="1" applyBorder="1" applyAlignment="1">
      <alignment horizontal="center" wrapText="1"/>
    </xf>
    <xf numFmtId="0" fontId="63" fillId="0" borderId="48" xfId="0" applyFont="1" applyBorder="1" applyAlignment="1">
      <alignment horizontal="right"/>
    </xf>
    <xf numFmtId="0" fontId="149" fillId="0" borderId="0" xfId="0" applyFont="1" applyBorder="1" applyAlignment="1">
      <alignment horizontal="left" vertical="center"/>
    </xf>
    <xf numFmtId="0" fontId="34" fillId="0" borderId="0" xfId="0" applyFont="1" applyAlignment="1">
      <alignment horizontal="center" vertical="center" wrapText="1"/>
    </xf>
    <xf numFmtId="0" fontId="34" fillId="0" borderId="67" xfId="0" applyFont="1" applyBorder="1" applyAlignment="1">
      <alignment horizontal="center" vertical="center" wrapText="1"/>
    </xf>
    <xf numFmtId="3" fontId="133" fillId="0" borderId="73" xfId="0" applyNumberFormat="1" applyFont="1" applyBorder="1" applyAlignment="1">
      <alignment horizontal="center" vertical="center"/>
    </xf>
    <xf numFmtId="3" fontId="133" fillId="0" borderId="61" xfId="0" applyNumberFormat="1" applyFont="1" applyBorder="1" applyAlignment="1">
      <alignment horizontal="center" vertical="center"/>
    </xf>
    <xf numFmtId="3" fontId="133" fillId="0" borderId="67" xfId="0" applyNumberFormat="1" applyFont="1" applyBorder="1" applyAlignment="1">
      <alignment horizontal="center" vertical="center"/>
    </xf>
    <xf numFmtId="3" fontId="133" fillId="46" borderId="73" xfId="0" applyNumberFormat="1" applyFont="1" applyFill="1" applyBorder="1" applyAlignment="1">
      <alignment horizontal="center" vertical="center"/>
    </xf>
    <xf numFmtId="3" fontId="133" fillId="46" borderId="61" xfId="0" applyNumberFormat="1" applyFont="1" applyFill="1" applyBorder="1" applyAlignment="1">
      <alignment horizontal="center" vertical="center"/>
    </xf>
    <xf numFmtId="0" fontId="150" fillId="0" borderId="48" xfId="0" applyFont="1" applyBorder="1" applyAlignment="1">
      <alignment horizontal="left" vertical="center"/>
    </xf>
    <xf numFmtId="0" fontId="56" fillId="0" borderId="73" xfId="0" applyFont="1" applyBorder="1" applyAlignment="1">
      <alignment horizontal="center" vertical="center"/>
    </xf>
    <xf numFmtId="0" fontId="56" fillId="0" borderId="67" xfId="0" applyFont="1" applyBorder="1" applyAlignment="1">
      <alignment horizontal="center" vertical="center"/>
    </xf>
    <xf numFmtId="0" fontId="56" fillId="0" borderId="65" xfId="0" applyFont="1" applyBorder="1" applyAlignment="1">
      <alignment horizontal="center" vertical="center" wrapText="1"/>
    </xf>
    <xf numFmtId="0" fontId="56" fillId="0" borderId="48" xfId="0" applyFont="1" applyBorder="1" applyAlignment="1">
      <alignment horizontal="center" vertical="center" wrapText="1"/>
    </xf>
    <xf numFmtId="0" fontId="57" fillId="0" borderId="48" xfId="0" applyFont="1" applyBorder="1" applyAlignment="1">
      <alignment horizontal="right"/>
    </xf>
    <xf numFmtId="0" fontId="31" fillId="0" borderId="0" xfId="0" applyFont="1" applyAlignment="1">
      <alignment horizontal="right"/>
    </xf>
    <xf numFmtId="0" fontId="56" fillId="0" borderId="92" xfId="0" applyFont="1" applyBorder="1" applyAlignment="1">
      <alignment horizontal="center" vertical="center"/>
    </xf>
    <xf numFmtId="0" fontId="57" fillId="0" borderId="0" xfId="0" applyFont="1" applyBorder="1" applyAlignment="1">
      <alignment horizontal="right"/>
    </xf>
    <xf numFmtId="0" fontId="56" fillId="0" borderId="63" xfId="0" applyFont="1" applyBorder="1" applyAlignment="1">
      <alignment horizontal="center" vertical="center" wrapText="1"/>
    </xf>
    <xf numFmtId="0" fontId="53" fillId="0" borderId="93" xfId="0" applyFont="1" applyBorder="1" applyAlignment="1">
      <alignment horizontal="left" vertical="center"/>
    </xf>
    <xf numFmtId="0" fontId="53" fillId="0" borderId="56" xfId="0" applyFont="1" applyBorder="1" applyAlignment="1">
      <alignment horizontal="left" vertical="center"/>
    </xf>
    <xf numFmtId="0" fontId="119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center"/>
    </xf>
    <xf numFmtId="0" fontId="128" fillId="0" borderId="0" xfId="0" applyFont="1" applyAlignment="1">
      <alignment horizontal="left"/>
    </xf>
    <xf numFmtId="3" fontId="53" fillId="46" borderId="37" xfId="0" applyNumberFormat="1" applyFont="1" applyFill="1" applyBorder="1" applyAlignment="1">
      <alignment horizontal="center" vertical="center"/>
    </xf>
    <xf numFmtId="3" fontId="53" fillId="46" borderId="41" xfId="0" applyNumberFormat="1" applyFont="1" applyFill="1" applyBorder="1" applyAlignment="1">
      <alignment horizontal="center" vertical="center"/>
    </xf>
    <xf numFmtId="3" fontId="53" fillId="0" borderId="37" xfId="0" applyNumberFormat="1" applyFont="1" applyBorder="1" applyAlignment="1">
      <alignment horizontal="center" vertical="center"/>
    </xf>
    <xf numFmtId="3" fontId="53" fillId="0" borderId="41" xfId="0" applyNumberFormat="1" applyFont="1" applyBorder="1" applyAlignment="1">
      <alignment horizontal="center" vertical="center"/>
    </xf>
    <xf numFmtId="3" fontId="53" fillId="0" borderId="36" xfId="0" applyNumberFormat="1" applyFont="1" applyBorder="1" applyAlignment="1">
      <alignment horizontal="center"/>
    </xf>
    <xf numFmtId="3" fontId="53" fillId="0" borderId="58" xfId="0" applyNumberFormat="1" applyFont="1" applyBorder="1" applyAlignment="1">
      <alignment horizontal="center"/>
    </xf>
    <xf numFmtId="0" fontId="140" fillId="0" borderId="48" xfId="0" applyFont="1" applyBorder="1" applyAlignment="1">
      <alignment horizontal="left" vertical="center"/>
    </xf>
    <xf numFmtId="0" fontId="149" fillId="0" borderId="48" xfId="0" applyFont="1" applyBorder="1" applyAlignment="1">
      <alignment horizontal="left" vertical="center"/>
    </xf>
    <xf numFmtId="0" fontId="56" fillId="0" borderId="69" xfId="0" applyFont="1" applyBorder="1" applyAlignment="1">
      <alignment horizontal="center" vertical="center"/>
    </xf>
    <xf numFmtId="0" fontId="56" fillId="0" borderId="57" xfId="0" applyFont="1" applyBorder="1" applyAlignment="1">
      <alignment horizontal="center" vertical="center"/>
    </xf>
    <xf numFmtId="0" fontId="56" fillId="0" borderId="66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6" fillId="43" borderId="69" xfId="0" applyFont="1" applyFill="1" applyBorder="1" applyAlignment="1">
      <alignment horizontal="center" vertical="center"/>
    </xf>
    <xf numFmtId="0" fontId="56" fillId="43" borderId="70" xfId="0" applyFont="1" applyFill="1" applyBorder="1" applyAlignment="1">
      <alignment horizontal="center" vertical="center"/>
    </xf>
    <xf numFmtId="0" fontId="56" fillId="43" borderId="57" xfId="0" applyFont="1" applyFill="1" applyBorder="1" applyAlignment="1">
      <alignment horizontal="center" vertical="center" wrapText="1"/>
    </xf>
    <xf numFmtId="0" fontId="56" fillId="43" borderId="62" xfId="0" applyFont="1" applyFill="1" applyBorder="1" applyAlignment="1">
      <alignment horizontal="center" vertical="center" wrapText="1"/>
    </xf>
    <xf numFmtId="0" fontId="34" fillId="43" borderId="52" xfId="0" applyFont="1" applyFill="1" applyBorder="1" applyAlignment="1">
      <alignment horizontal="center" vertical="center" wrapText="1"/>
    </xf>
    <xf numFmtId="0" fontId="34" fillId="43" borderId="46" xfId="0" applyFont="1" applyFill="1" applyBorder="1" applyAlignment="1">
      <alignment horizontal="center" vertical="center" wrapText="1"/>
    </xf>
    <xf numFmtId="3" fontId="63" fillId="0" borderId="0" xfId="0" applyNumberFormat="1" applyFont="1" applyAlignment="1">
      <alignment horizontal="right"/>
    </xf>
    <xf numFmtId="0" fontId="53" fillId="46" borderId="41" xfId="0" applyFont="1" applyFill="1" applyBorder="1" applyAlignment="1">
      <alignment horizontal="center" vertical="center"/>
    </xf>
    <xf numFmtId="0" fontId="151" fillId="0" borderId="48" xfId="0" applyFont="1" applyBorder="1" applyAlignment="1">
      <alignment horizontal="left" vertical="center"/>
    </xf>
    <xf numFmtId="0" fontId="53" fillId="0" borderId="88" xfId="0" applyFont="1" applyBorder="1" applyAlignment="1">
      <alignment horizontal="right"/>
    </xf>
    <xf numFmtId="3" fontId="63" fillId="0" borderId="0" xfId="0" applyNumberFormat="1" applyFont="1" applyAlignment="1">
      <alignment horizontal="right" vertical="center"/>
    </xf>
    <xf numFmtId="0" fontId="56" fillId="0" borderId="56" xfId="0" applyFont="1" applyBorder="1" applyAlignment="1">
      <alignment horizontal="center" vertical="center" wrapText="1"/>
    </xf>
    <xf numFmtId="3" fontId="63" fillId="0" borderId="48" xfId="0" applyNumberFormat="1" applyFont="1" applyBorder="1" applyAlignment="1">
      <alignment horizontal="right"/>
    </xf>
    <xf numFmtId="0" fontId="54" fillId="0" borderId="0" xfId="0" applyFont="1" applyBorder="1" applyAlignment="1">
      <alignment horizontal="center" vertical="center" wrapText="1"/>
    </xf>
    <xf numFmtId="0" fontId="60" fillId="0" borderId="73" xfId="0" applyFont="1" applyBorder="1" applyAlignment="1">
      <alignment horizontal="center" vertical="center" wrapText="1"/>
    </xf>
    <xf numFmtId="0" fontId="60" fillId="0" borderId="67" xfId="0" applyFont="1" applyBorder="1" applyAlignment="1">
      <alignment horizontal="center" vertical="center" wrapText="1"/>
    </xf>
    <xf numFmtId="0" fontId="53" fillId="0" borderId="88" xfId="0" applyFont="1" applyBorder="1" applyAlignment="1">
      <alignment horizontal="center" vertical="center"/>
    </xf>
    <xf numFmtId="0" fontId="55" fillId="0" borderId="90" xfId="0" applyFont="1" applyBorder="1" applyAlignment="1">
      <alignment horizontal="center" vertical="center"/>
    </xf>
    <xf numFmtId="0" fontId="55" fillId="0" borderId="92" xfId="0" applyFont="1" applyBorder="1" applyAlignment="1">
      <alignment horizontal="center" vertical="center"/>
    </xf>
    <xf numFmtId="0" fontId="53" fillId="0" borderId="88" xfId="0" applyFont="1" applyBorder="1" applyAlignment="1">
      <alignment horizontal="right" vertical="center"/>
    </xf>
    <xf numFmtId="3" fontId="63" fillId="0" borderId="48" xfId="0" applyNumberFormat="1" applyFont="1" applyBorder="1" applyAlignment="1">
      <alignment horizontal="right" vertical="center"/>
    </xf>
    <xf numFmtId="0" fontId="56" fillId="0" borderId="89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54" xfId="0" applyFont="1" applyBorder="1" applyAlignment="1">
      <alignment horizontal="center" vertical="center"/>
    </xf>
  </cellXfs>
  <cellStyles count="7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y" xfId="49"/>
    <cellStyle name="Comma" xfId="50"/>
    <cellStyle name="Comma [0]" xfId="51"/>
    <cellStyle name="Hyperlink" xfId="52"/>
    <cellStyle name="Komórka połączona" xfId="53"/>
    <cellStyle name="Komórka połączona 2" xfId="54"/>
    <cellStyle name="Komórka zaznaczona" xfId="55"/>
    <cellStyle name="Komórka zaznaczona 2" xfId="56"/>
    <cellStyle name="Nagłówek 1" xfId="57"/>
    <cellStyle name="Nagłówek 1 2" xfId="58"/>
    <cellStyle name="Nagłówek 2" xfId="59"/>
    <cellStyle name="Nagłówek 2 2" xfId="60"/>
    <cellStyle name="Nagłówek 3" xfId="61"/>
    <cellStyle name="Nagłówek 3 2" xfId="62"/>
    <cellStyle name="Nagłówek 4" xfId="63"/>
    <cellStyle name="Nagłówek 4 2" xfId="64"/>
    <cellStyle name="Neutralny" xfId="65"/>
    <cellStyle name="Normalny 2" xfId="66"/>
    <cellStyle name="Normalny 3" xfId="67"/>
    <cellStyle name="Normalny 3 2" xfId="68"/>
    <cellStyle name="Normalny 4" xfId="69"/>
    <cellStyle name="Obliczenia" xfId="70"/>
    <cellStyle name="Obliczenia 2" xfId="71"/>
    <cellStyle name="Followed Hyperlink" xfId="72"/>
    <cellStyle name="Percent" xfId="73"/>
    <cellStyle name="Suma" xfId="74"/>
    <cellStyle name="Suma 2" xfId="75"/>
    <cellStyle name="Tekst objaśnienia" xfId="76"/>
    <cellStyle name="Tekst objaśnienia 2" xfId="77"/>
    <cellStyle name="Tekst ostrzeżenia" xfId="78"/>
    <cellStyle name="Tekst ostrzeżenia 2" xfId="79"/>
    <cellStyle name="Tytuł" xfId="80"/>
    <cellStyle name="Tytuł 2" xfId="81"/>
    <cellStyle name="Uwaga" xfId="82"/>
    <cellStyle name="Uwaga 2" xfId="83"/>
    <cellStyle name="Currency" xfId="84"/>
    <cellStyle name="Currency [0]" xfId="85"/>
    <cellStyle name="Zły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orota\AppData\Local\Microsoft\Windows\INetCache\Content.Outlook\I61B5E77\RRW%206_dz%201_2013_korekta_30_04_2014%20OSTATECZN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orota\AppData\Local\Microsoft\Windows\INetCache\Content.Outlook\I61B5E77\RRW%206_1%202015%20ostateczne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orota\AppData\Local\Microsoft\Windows\INetCache\Content.Outlook\I61B5E77\RRW%206_1%202016%20wstepne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orota\AppData\Local\Microsoft\Windows\INetCache\Content.Outlook\I61B5E77\RRW%206_dzia&#322;%201_2012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orota\AppData\Local\Microsoft\Windows\INetCache\Content.Outlook\I61B5E77\RRW%206_dz%201_2014%20dane%20OSTATECZNE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orota\AppData\Local\Microsoft\Windows\INetCache\Content.Outlook\I61B5E77\Kopia%20_dzia&#322;%201_RRW-6%20za%202016%20OSTATECZNY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orota\AppData\Local\Microsoft\Windows\INetCache\Content.Outlook\I61B5E77\Kopia%20dzia&#322;_1%20RRW%206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ln"/>
      <sheetName val="kuj-pom"/>
      <sheetName val="lubel"/>
      <sheetName val="lubuskie"/>
      <sheetName val="łódzkie"/>
      <sheetName val="małop"/>
      <sheetName val="mazow"/>
      <sheetName val="opolsk"/>
      <sheetName val="podkar"/>
      <sheetName val="podlaskie"/>
      <sheetName val="pom"/>
      <sheetName val="śląskie"/>
      <sheetName val="święt"/>
      <sheetName val="warm-maz"/>
      <sheetName val="wielk"/>
      <sheetName val="zach-pom"/>
      <sheetName val="razem"/>
      <sheetName val="Objaśnienia"/>
    </sheetNames>
    <sheetDataSet>
      <sheetData sheetId="0">
        <row r="40">
          <cell r="E40">
            <v>14020855</v>
          </cell>
        </row>
        <row r="41">
          <cell r="E41">
            <v>8986102</v>
          </cell>
        </row>
      </sheetData>
      <sheetData sheetId="1">
        <row r="40">
          <cell r="E40">
            <v>77118</v>
          </cell>
        </row>
        <row r="41">
          <cell r="E41">
            <v>55386628</v>
          </cell>
        </row>
        <row r="43">
          <cell r="E43">
            <v>817305</v>
          </cell>
        </row>
        <row r="47">
          <cell r="E47">
            <v>269</v>
          </cell>
        </row>
      </sheetData>
      <sheetData sheetId="2">
        <row r="39">
          <cell r="E39">
            <v>31663</v>
          </cell>
        </row>
        <row r="40">
          <cell r="E40">
            <v>293671</v>
          </cell>
        </row>
        <row r="41">
          <cell r="E41">
            <v>19678968</v>
          </cell>
        </row>
        <row r="43">
          <cell r="E43">
            <v>444278</v>
          </cell>
        </row>
        <row r="44">
          <cell r="E44">
            <v>6085</v>
          </cell>
        </row>
        <row r="45">
          <cell r="E45">
            <v>2024394</v>
          </cell>
        </row>
        <row r="46">
          <cell r="E46">
            <v>2090</v>
          </cell>
        </row>
        <row r="47">
          <cell r="E47">
            <v>611009</v>
          </cell>
        </row>
      </sheetData>
      <sheetData sheetId="3">
        <row r="39">
          <cell r="E39">
            <v>272438</v>
          </cell>
        </row>
        <row r="40">
          <cell r="E40">
            <v>215021</v>
          </cell>
        </row>
        <row r="41">
          <cell r="E41">
            <v>13438429</v>
          </cell>
        </row>
        <row r="43">
          <cell r="E43">
            <v>4567863</v>
          </cell>
        </row>
        <row r="44">
          <cell r="E44">
            <v>17018</v>
          </cell>
        </row>
        <row r="45">
          <cell r="E45">
            <v>87349</v>
          </cell>
        </row>
        <row r="46">
          <cell r="E46">
            <v>212</v>
          </cell>
        </row>
        <row r="47">
          <cell r="E47">
            <v>186860</v>
          </cell>
        </row>
      </sheetData>
      <sheetData sheetId="4">
        <row r="39">
          <cell r="E39">
            <v>15608</v>
          </cell>
        </row>
        <row r="40">
          <cell r="E40">
            <v>10539</v>
          </cell>
        </row>
        <row r="41">
          <cell r="E41">
            <v>98619871</v>
          </cell>
        </row>
        <row r="45">
          <cell r="E45">
            <v>1016076</v>
          </cell>
        </row>
        <row r="47">
          <cell r="E47">
            <v>929901</v>
          </cell>
        </row>
      </sheetData>
      <sheetData sheetId="5">
        <row r="39">
          <cell r="E39">
            <v>2132974</v>
          </cell>
        </row>
        <row r="40">
          <cell r="E40">
            <v>1495974</v>
          </cell>
        </row>
        <row r="41">
          <cell r="E41">
            <v>41787362</v>
          </cell>
        </row>
        <row r="43">
          <cell r="E43">
            <v>186135</v>
          </cell>
        </row>
        <row r="47">
          <cell r="E47">
            <v>815149</v>
          </cell>
        </row>
        <row r="51">
          <cell r="E51">
            <v>1907</v>
          </cell>
        </row>
      </sheetData>
      <sheetData sheetId="6">
        <row r="39">
          <cell r="E39">
            <v>1539440</v>
          </cell>
        </row>
        <row r="40">
          <cell r="E40">
            <v>2137305</v>
          </cell>
        </row>
        <row r="41">
          <cell r="E41">
            <v>163797916</v>
          </cell>
        </row>
        <row r="42">
          <cell r="E42">
            <v>984360</v>
          </cell>
        </row>
        <row r="43">
          <cell r="E43">
            <v>1924489</v>
          </cell>
        </row>
        <row r="47">
          <cell r="E47">
            <v>22080</v>
          </cell>
        </row>
      </sheetData>
      <sheetData sheetId="7">
        <row r="41">
          <cell r="E41">
            <v>16770775</v>
          </cell>
        </row>
      </sheetData>
      <sheetData sheetId="8">
        <row r="41">
          <cell r="E41">
            <v>18522608</v>
          </cell>
        </row>
      </sheetData>
      <sheetData sheetId="9">
        <row r="40">
          <cell r="E40">
            <v>155275</v>
          </cell>
        </row>
        <row r="41">
          <cell r="E41">
            <v>28673460</v>
          </cell>
        </row>
        <row r="47">
          <cell r="E47">
            <v>449138</v>
          </cell>
        </row>
        <row r="51">
          <cell r="E51">
            <v>277</v>
          </cell>
        </row>
      </sheetData>
      <sheetData sheetId="10">
        <row r="39">
          <cell r="E39">
            <v>2000</v>
          </cell>
        </row>
        <row r="40">
          <cell r="E40">
            <v>243502</v>
          </cell>
        </row>
        <row r="41">
          <cell r="E41">
            <v>43986690</v>
          </cell>
        </row>
      </sheetData>
      <sheetData sheetId="11">
        <row r="40">
          <cell r="E40">
            <v>315130</v>
          </cell>
        </row>
        <row r="41">
          <cell r="E41">
            <v>33505109</v>
          </cell>
        </row>
        <row r="42">
          <cell r="E42">
            <v>105770</v>
          </cell>
        </row>
        <row r="43">
          <cell r="E43">
            <v>2523886</v>
          </cell>
        </row>
        <row r="45">
          <cell r="E45">
            <v>48923</v>
          </cell>
        </row>
      </sheetData>
      <sheetData sheetId="12">
        <row r="39">
          <cell r="E39">
            <v>1150</v>
          </cell>
        </row>
        <row r="40">
          <cell r="E40">
            <v>7740</v>
          </cell>
        </row>
        <row r="41">
          <cell r="E41">
            <v>12783618</v>
          </cell>
        </row>
        <row r="47">
          <cell r="E47">
            <v>275777</v>
          </cell>
        </row>
      </sheetData>
      <sheetData sheetId="13">
        <row r="40">
          <cell r="E40">
            <v>16241405</v>
          </cell>
        </row>
        <row r="41">
          <cell r="E41">
            <v>23313783</v>
          </cell>
        </row>
        <row r="43">
          <cell r="E43">
            <v>11553453</v>
          </cell>
        </row>
        <row r="47">
          <cell r="E47">
            <v>619524</v>
          </cell>
        </row>
      </sheetData>
      <sheetData sheetId="14">
        <row r="40">
          <cell r="E40">
            <v>5994659</v>
          </cell>
        </row>
        <row r="41">
          <cell r="E41">
            <v>151566094</v>
          </cell>
        </row>
        <row r="43">
          <cell r="E43">
            <v>4180042</v>
          </cell>
        </row>
        <row r="45">
          <cell r="E45">
            <v>8223840</v>
          </cell>
        </row>
        <row r="46">
          <cell r="E46">
            <v>15080</v>
          </cell>
        </row>
        <row r="47">
          <cell r="E47">
            <v>2712780</v>
          </cell>
        </row>
        <row r="48">
          <cell r="E48">
            <v>29102</v>
          </cell>
        </row>
      </sheetData>
      <sheetData sheetId="15">
        <row r="39">
          <cell r="E39">
            <v>3657</v>
          </cell>
        </row>
        <row r="40">
          <cell r="E40">
            <v>92273</v>
          </cell>
        </row>
        <row r="41">
          <cell r="E41">
            <v>30015785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ln"/>
      <sheetName val="kuj-pom"/>
      <sheetName val="lubel"/>
      <sheetName val="lubus"/>
      <sheetName val="łódz"/>
      <sheetName val="małop"/>
      <sheetName val="mazow"/>
      <sheetName val="opol"/>
      <sheetName val="podk"/>
      <sheetName val="podl"/>
      <sheetName val="pom"/>
      <sheetName val="śląsk"/>
      <sheetName val="święt"/>
      <sheetName val="warm-maz"/>
      <sheetName val="wielk"/>
      <sheetName val="zach"/>
      <sheetName val="razem"/>
    </sheetNames>
    <sheetDataSet>
      <sheetData sheetId="0">
        <row r="37">
          <cell r="E37">
            <v>15240736</v>
          </cell>
        </row>
        <row r="38">
          <cell r="E38">
            <v>9159220</v>
          </cell>
        </row>
      </sheetData>
      <sheetData sheetId="1">
        <row r="37">
          <cell r="E37">
            <v>23063</v>
          </cell>
        </row>
        <row r="38">
          <cell r="E38">
            <v>65942990</v>
          </cell>
        </row>
        <row r="40">
          <cell r="E40">
            <v>1250845</v>
          </cell>
        </row>
        <row r="44">
          <cell r="E44">
            <v>478</v>
          </cell>
        </row>
      </sheetData>
      <sheetData sheetId="2">
        <row r="36">
          <cell r="E36">
            <v>6351</v>
          </cell>
        </row>
        <row r="37">
          <cell r="E37">
            <v>98315</v>
          </cell>
        </row>
        <row r="38">
          <cell r="E38">
            <v>27901451</v>
          </cell>
        </row>
        <row r="40">
          <cell r="E40">
            <v>506829</v>
          </cell>
        </row>
        <row r="42">
          <cell r="E42">
            <v>2106410</v>
          </cell>
        </row>
        <row r="43">
          <cell r="E43">
            <v>6502</v>
          </cell>
        </row>
        <row r="44">
          <cell r="E44">
            <v>678521</v>
          </cell>
        </row>
      </sheetData>
      <sheetData sheetId="3">
        <row r="37">
          <cell r="E37">
            <v>168035</v>
          </cell>
        </row>
        <row r="38">
          <cell r="E38">
            <v>14659699</v>
          </cell>
        </row>
        <row r="40">
          <cell r="E40">
            <v>5671718</v>
          </cell>
        </row>
        <row r="42">
          <cell r="E42">
            <v>1002241</v>
          </cell>
        </row>
        <row r="44">
          <cell r="E44">
            <v>115225</v>
          </cell>
        </row>
      </sheetData>
      <sheetData sheetId="4">
        <row r="37">
          <cell r="E37">
            <v>5344</v>
          </cell>
        </row>
        <row r="38">
          <cell r="E38">
            <v>115616945</v>
          </cell>
        </row>
        <row r="42">
          <cell r="E42">
            <v>1527905</v>
          </cell>
        </row>
        <row r="44">
          <cell r="E44">
            <v>965978</v>
          </cell>
        </row>
      </sheetData>
      <sheetData sheetId="5">
        <row r="36">
          <cell r="E36">
            <v>2147355</v>
          </cell>
        </row>
        <row r="37">
          <cell r="E37">
            <v>2150896</v>
          </cell>
        </row>
        <row r="38">
          <cell r="E38">
            <v>59381777</v>
          </cell>
        </row>
        <row r="40">
          <cell r="E40">
            <v>273587</v>
          </cell>
        </row>
        <row r="42">
          <cell r="E42">
            <v>38705</v>
          </cell>
        </row>
        <row r="44">
          <cell r="E44">
            <v>1103832</v>
          </cell>
        </row>
        <row r="48">
          <cell r="E48">
            <v>1739</v>
          </cell>
        </row>
      </sheetData>
      <sheetData sheetId="6">
        <row r="36">
          <cell r="E36">
            <v>1296135</v>
          </cell>
        </row>
        <row r="37">
          <cell r="E37">
            <v>2460721</v>
          </cell>
        </row>
        <row r="38">
          <cell r="E38">
            <v>211860632</v>
          </cell>
        </row>
        <row r="40">
          <cell r="E40">
            <v>3906003</v>
          </cell>
        </row>
      </sheetData>
      <sheetData sheetId="7">
        <row r="38">
          <cell r="E38">
            <v>23729192</v>
          </cell>
        </row>
      </sheetData>
      <sheetData sheetId="8">
        <row r="37">
          <cell r="E37">
            <v>1074</v>
          </cell>
        </row>
        <row r="38">
          <cell r="E38">
            <v>16331431</v>
          </cell>
        </row>
      </sheetData>
      <sheetData sheetId="9">
        <row r="37">
          <cell r="E37">
            <v>150710</v>
          </cell>
        </row>
        <row r="38">
          <cell r="E38">
            <v>32927402</v>
          </cell>
        </row>
        <row r="40">
          <cell r="E40">
            <v>24355</v>
          </cell>
        </row>
        <row r="44">
          <cell r="E44">
            <v>583514</v>
          </cell>
        </row>
        <row r="48">
          <cell r="E48">
            <v>88</v>
          </cell>
        </row>
      </sheetData>
      <sheetData sheetId="10">
        <row r="37">
          <cell r="E37">
            <v>6025784</v>
          </cell>
        </row>
        <row r="38">
          <cell r="E38">
            <v>49495742</v>
          </cell>
        </row>
      </sheetData>
      <sheetData sheetId="11">
        <row r="38">
          <cell r="E38">
            <v>35816087</v>
          </cell>
        </row>
        <row r="39">
          <cell r="E39">
            <v>64409</v>
          </cell>
        </row>
        <row r="40">
          <cell r="E40">
            <v>3250080</v>
          </cell>
        </row>
        <row r="42">
          <cell r="E42">
            <v>45075</v>
          </cell>
        </row>
        <row r="48">
          <cell r="E48">
            <v>7</v>
          </cell>
        </row>
      </sheetData>
      <sheetData sheetId="12">
        <row r="37">
          <cell r="E37">
            <v>670</v>
          </cell>
        </row>
        <row r="38">
          <cell r="E38">
            <v>14738542</v>
          </cell>
        </row>
        <row r="44">
          <cell r="E44">
            <v>117996</v>
          </cell>
        </row>
      </sheetData>
      <sheetData sheetId="13">
        <row r="37">
          <cell r="E37">
            <v>18674628</v>
          </cell>
        </row>
        <row r="38">
          <cell r="E38">
            <v>24482682</v>
          </cell>
        </row>
        <row r="40">
          <cell r="E40">
            <v>13911136</v>
          </cell>
        </row>
        <row r="44">
          <cell r="E44">
            <v>636308</v>
          </cell>
        </row>
      </sheetData>
      <sheetData sheetId="14">
        <row r="36">
          <cell r="E36">
            <v>4720240</v>
          </cell>
        </row>
        <row r="37">
          <cell r="E37">
            <v>3111724</v>
          </cell>
        </row>
        <row r="38">
          <cell r="E38">
            <v>173820253</v>
          </cell>
        </row>
        <row r="40">
          <cell r="E40">
            <v>5182183</v>
          </cell>
        </row>
        <row r="41">
          <cell r="E41">
            <v>1140</v>
          </cell>
        </row>
        <row r="42">
          <cell r="E42">
            <v>13280535</v>
          </cell>
        </row>
        <row r="43">
          <cell r="E43">
            <v>14247</v>
          </cell>
        </row>
        <row r="44">
          <cell r="E44">
            <v>2847273</v>
          </cell>
        </row>
        <row r="47">
          <cell r="E47">
            <v>141836</v>
          </cell>
        </row>
      </sheetData>
      <sheetData sheetId="15">
        <row r="37">
          <cell r="E37">
            <v>138621</v>
          </cell>
        </row>
        <row r="38">
          <cell r="E38">
            <v>39447914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ln"/>
      <sheetName val="kuj-pom"/>
      <sheetName val="lubel"/>
      <sheetName val="lubus"/>
      <sheetName val="łódz"/>
      <sheetName val="małop"/>
      <sheetName val="mazow"/>
      <sheetName val="opol"/>
      <sheetName val="podk"/>
      <sheetName val="podl"/>
      <sheetName val="pom"/>
      <sheetName val="śląsk"/>
      <sheetName val="święt"/>
      <sheetName val="warm-maz"/>
      <sheetName val="wiek"/>
      <sheetName val="zach"/>
      <sheetName val="Dział 1"/>
      <sheetName val="Objaśnienia"/>
    </sheetNames>
    <sheetDataSet>
      <sheetData sheetId="0">
        <row r="39">
          <cell r="E39">
            <v>18661876</v>
          </cell>
        </row>
        <row r="40">
          <cell r="E40">
            <v>8319982</v>
          </cell>
        </row>
      </sheetData>
      <sheetData sheetId="1">
        <row r="39">
          <cell r="E39">
            <v>7295</v>
          </cell>
        </row>
        <row r="40">
          <cell r="E40">
            <v>69592901</v>
          </cell>
        </row>
        <row r="42">
          <cell r="E42">
            <v>1280858</v>
          </cell>
        </row>
        <row r="46">
          <cell r="E46">
            <v>445</v>
          </cell>
        </row>
      </sheetData>
      <sheetData sheetId="2">
        <row r="39">
          <cell r="E39">
            <v>300</v>
          </cell>
        </row>
        <row r="40">
          <cell r="E40">
            <v>33139975</v>
          </cell>
        </row>
        <row r="42">
          <cell r="E42">
            <v>558703</v>
          </cell>
        </row>
        <row r="44">
          <cell r="E44">
            <v>2582483</v>
          </cell>
        </row>
        <row r="46">
          <cell r="E46">
            <v>688686</v>
          </cell>
        </row>
      </sheetData>
      <sheetData sheetId="3">
        <row r="38">
          <cell r="E38">
            <v>397568</v>
          </cell>
        </row>
        <row r="39">
          <cell r="E39">
            <v>182296</v>
          </cell>
        </row>
        <row r="40">
          <cell r="E40">
            <v>17042499</v>
          </cell>
        </row>
        <row r="42">
          <cell r="E42">
            <v>6370348</v>
          </cell>
        </row>
        <row r="44">
          <cell r="E44">
            <v>423312</v>
          </cell>
        </row>
        <row r="45">
          <cell r="E45">
            <v>1603</v>
          </cell>
        </row>
        <row r="46">
          <cell r="E46">
            <v>73242</v>
          </cell>
        </row>
      </sheetData>
      <sheetData sheetId="4">
        <row r="39">
          <cell r="E39">
            <v>4031</v>
          </cell>
        </row>
        <row r="40">
          <cell r="E40">
            <v>128874659</v>
          </cell>
        </row>
      </sheetData>
      <sheetData sheetId="8">
        <row r="40">
          <cell r="E40">
            <v>21077526</v>
          </cell>
        </row>
      </sheetData>
      <sheetData sheetId="9">
        <row r="39">
          <cell r="E39">
            <v>90623</v>
          </cell>
        </row>
        <row r="40">
          <cell r="E40">
            <v>40196597</v>
          </cell>
        </row>
        <row r="42">
          <cell r="E42">
            <v>8560</v>
          </cell>
        </row>
        <row r="46">
          <cell r="E46">
            <v>570898</v>
          </cell>
        </row>
      </sheetData>
      <sheetData sheetId="10">
        <row r="38">
          <cell r="E38">
            <v>3500</v>
          </cell>
        </row>
        <row r="39">
          <cell r="E39">
            <v>3198287</v>
          </cell>
        </row>
        <row r="40">
          <cell r="E40">
            <v>52194058</v>
          </cell>
        </row>
      </sheetData>
      <sheetData sheetId="11">
        <row r="50">
          <cell r="E50">
            <v>4</v>
          </cell>
        </row>
      </sheetData>
      <sheetData sheetId="12">
        <row r="39">
          <cell r="E39">
            <v>1050</v>
          </cell>
        </row>
        <row r="40">
          <cell r="E40">
            <v>14276515</v>
          </cell>
        </row>
      </sheetData>
      <sheetData sheetId="13">
        <row r="39">
          <cell r="E39">
            <v>15548204</v>
          </cell>
        </row>
        <row r="40">
          <cell r="E40">
            <v>28554876</v>
          </cell>
        </row>
        <row r="42">
          <cell r="E42">
            <v>14667428</v>
          </cell>
        </row>
        <row r="46">
          <cell r="E46">
            <v>631531</v>
          </cell>
        </row>
      </sheetData>
      <sheetData sheetId="14">
        <row r="38">
          <cell r="E38">
            <v>5508201</v>
          </cell>
        </row>
        <row r="39">
          <cell r="E39">
            <v>2702874</v>
          </cell>
        </row>
        <row r="40">
          <cell r="E40">
            <v>187852404</v>
          </cell>
        </row>
        <row r="42">
          <cell r="E42">
            <v>5962140</v>
          </cell>
        </row>
        <row r="44">
          <cell r="E44">
            <v>14670930</v>
          </cell>
        </row>
        <row r="46">
          <cell r="E46">
            <v>3041725</v>
          </cell>
        </row>
        <row r="49">
          <cell r="E49">
            <v>364507</v>
          </cell>
        </row>
      </sheetData>
      <sheetData sheetId="15">
        <row r="38">
          <cell r="E38">
            <v>3844</v>
          </cell>
        </row>
        <row r="39">
          <cell r="E39">
            <v>140449</v>
          </cell>
        </row>
        <row r="40">
          <cell r="E40">
            <v>43911548</v>
          </cell>
        </row>
        <row r="52">
          <cell r="E52">
            <v>140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oln"/>
      <sheetName val="kuj-pom"/>
      <sheetName val="lubel"/>
      <sheetName val="lubus"/>
      <sheetName val="łódz"/>
      <sheetName val="małop"/>
      <sheetName val="mazow"/>
      <sheetName val="opols"/>
      <sheetName val="podk"/>
      <sheetName val="podl"/>
      <sheetName val="pom"/>
      <sheetName val="śląsk"/>
      <sheetName val="święt"/>
      <sheetName val="warm-maz"/>
      <sheetName val="wielk"/>
      <sheetName val="zachodn"/>
      <sheetName val="razem"/>
    </sheetNames>
    <sheetDataSet>
      <sheetData sheetId="0">
        <row r="38">
          <cell r="E38">
            <v>12562837</v>
          </cell>
        </row>
        <row r="39">
          <cell r="E39">
            <v>8089006</v>
          </cell>
        </row>
      </sheetData>
      <sheetData sheetId="1">
        <row r="38">
          <cell r="E38">
            <v>62504</v>
          </cell>
        </row>
        <row r="39">
          <cell r="E39">
            <v>53595744</v>
          </cell>
        </row>
        <row r="40">
          <cell r="E40">
            <v>790586</v>
          </cell>
        </row>
        <row r="42">
          <cell r="E42">
            <v>715</v>
          </cell>
        </row>
      </sheetData>
      <sheetData sheetId="2">
        <row r="38">
          <cell r="E38">
            <v>49475</v>
          </cell>
        </row>
        <row r="39">
          <cell r="E39">
            <v>22489092</v>
          </cell>
        </row>
        <row r="40">
          <cell r="E40">
            <v>453687</v>
          </cell>
        </row>
        <row r="41">
          <cell r="E41">
            <v>1564921</v>
          </cell>
        </row>
        <row r="42">
          <cell r="E42">
            <v>558638</v>
          </cell>
        </row>
        <row r="43">
          <cell r="E43">
            <v>13462</v>
          </cell>
        </row>
      </sheetData>
      <sheetData sheetId="3">
        <row r="38">
          <cell r="E38">
            <v>405227</v>
          </cell>
        </row>
        <row r="39">
          <cell r="E39">
            <v>13276760</v>
          </cell>
        </row>
        <row r="40">
          <cell r="E40">
            <v>4761251</v>
          </cell>
        </row>
        <row r="41">
          <cell r="E41">
            <v>15674</v>
          </cell>
        </row>
        <row r="42">
          <cell r="E42">
            <v>196344</v>
          </cell>
        </row>
      </sheetData>
      <sheetData sheetId="4">
        <row r="38">
          <cell r="E38">
            <v>321012</v>
          </cell>
        </row>
        <row r="39">
          <cell r="E39">
            <v>96511750</v>
          </cell>
        </row>
        <row r="41">
          <cell r="E41">
            <v>756627</v>
          </cell>
        </row>
        <row r="42">
          <cell r="E42">
            <v>922268</v>
          </cell>
        </row>
      </sheetData>
      <sheetData sheetId="5">
        <row r="38">
          <cell r="E38">
            <v>2981551</v>
          </cell>
        </row>
        <row r="39">
          <cell r="E39">
            <v>49600924</v>
          </cell>
        </row>
        <row r="40">
          <cell r="E40">
            <v>166794</v>
          </cell>
        </row>
        <row r="42">
          <cell r="E42">
            <v>569934</v>
          </cell>
        </row>
      </sheetData>
      <sheetData sheetId="6">
        <row r="38">
          <cell r="E38">
            <v>2971998</v>
          </cell>
        </row>
        <row r="39">
          <cell r="E39">
            <v>133347993</v>
          </cell>
        </row>
        <row r="40">
          <cell r="E40">
            <v>2598784</v>
          </cell>
        </row>
      </sheetData>
      <sheetData sheetId="7">
        <row r="39">
          <cell r="E39">
            <v>15499571</v>
          </cell>
        </row>
      </sheetData>
      <sheetData sheetId="8">
        <row r="39">
          <cell r="E39">
            <v>17976099</v>
          </cell>
        </row>
      </sheetData>
      <sheetData sheetId="9">
        <row r="38">
          <cell r="E38">
            <v>182779</v>
          </cell>
        </row>
        <row r="39">
          <cell r="E39">
            <v>24660165</v>
          </cell>
        </row>
        <row r="40">
          <cell r="E40">
            <v>11377</v>
          </cell>
        </row>
        <row r="42">
          <cell r="E42">
            <v>296409</v>
          </cell>
        </row>
      </sheetData>
      <sheetData sheetId="10">
        <row r="38">
          <cell r="E38">
            <v>196165</v>
          </cell>
        </row>
        <row r="39">
          <cell r="E39">
            <v>41232829</v>
          </cell>
        </row>
        <row r="43">
          <cell r="E43">
            <v>4</v>
          </cell>
        </row>
      </sheetData>
      <sheetData sheetId="11">
        <row r="38">
          <cell r="E38">
            <v>1024179</v>
          </cell>
        </row>
        <row r="39">
          <cell r="E39">
            <v>36427787</v>
          </cell>
        </row>
        <row r="40">
          <cell r="E40">
            <v>2451911</v>
          </cell>
        </row>
        <row r="41">
          <cell r="E41">
            <v>57400</v>
          </cell>
        </row>
      </sheetData>
      <sheetData sheetId="12">
        <row r="38">
          <cell r="E38">
            <v>6374</v>
          </cell>
        </row>
        <row r="39">
          <cell r="E39">
            <v>12532480</v>
          </cell>
        </row>
        <row r="42">
          <cell r="E42">
            <v>154309</v>
          </cell>
        </row>
      </sheetData>
      <sheetData sheetId="13">
        <row r="38">
          <cell r="E38">
            <v>14210490</v>
          </cell>
        </row>
        <row r="39">
          <cell r="E39">
            <v>23515599</v>
          </cell>
        </row>
        <row r="40">
          <cell r="E40">
            <v>12671691</v>
          </cell>
        </row>
        <row r="42">
          <cell r="E42">
            <v>506833</v>
          </cell>
        </row>
      </sheetData>
      <sheetData sheetId="14">
        <row r="38">
          <cell r="E38">
            <v>5331583</v>
          </cell>
        </row>
        <row r="39">
          <cell r="E39">
            <v>146265586</v>
          </cell>
        </row>
        <row r="40">
          <cell r="E40">
            <v>4073101</v>
          </cell>
        </row>
        <row r="41">
          <cell r="E41">
            <v>5234866</v>
          </cell>
        </row>
        <row r="42">
          <cell r="E42">
            <v>2962806</v>
          </cell>
        </row>
        <row r="43">
          <cell r="E43">
            <v>126436</v>
          </cell>
        </row>
      </sheetData>
      <sheetData sheetId="15">
        <row r="38">
          <cell r="E38">
            <v>124548</v>
          </cell>
        </row>
        <row r="39">
          <cell r="E39">
            <v>30626109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oln"/>
      <sheetName val="kuj-pom"/>
      <sheetName val="lubel"/>
      <sheetName val="lubus"/>
      <sheetName val="łódzkie"/>
      <sheetName val="małop"/>
      <sheetName val="mazow"/>
      <sheetName val="opol"/>
      <sheetName val="podk"/>
      <sheetName val="podlas"/>
      <sheetName val="pom"/>
      <sheetName val="śląsk"/>
      <sheetName val="święt"/>
      <sheetName val="warm-maz"/>
      <sheetName val="wielk"/>
      <sheetName val="zachpom"/>
      <sheetName val="razem"/>
    </sheetNames>
    <sheetDataSet>
      <sheetData sheetId="0">
        <row r="39">
          <cell r="E39">
            <v>15603281</v>
          </cell>
        </row>
        <row r="40">
          <cell r="E40">
            <v>9772003</v>
          </cell>
        </row>
      </sheetData>
      <sheetData sheetId="1">
        <row r="38">
          <cell r="E38">
            <v>28648</v>
          </cell>
        </row>
        <row r="40">
          <cell r="E40">
            <v>60884637</v>
          </cell>
        </row>
        <row r="42">
          <cell r="E42">
            <v>1168631</v>
          </cell>
        </row>
        <row r="45">
          <cell r="E45">
            <v>353</v>
          </cell>
        </row>
      </sheetData>
      <sheetData sheetId="2">
        <row r="38">
          <cell r="E38">
            <v>19449</v>
          </cell>
        </row>
        <row r="39">
          <cell r="E39">
            <v>97318</v>
          </cell>
        </row>
        <row r="40">
          <cell r="E40">
            <v>22488216</v>
          </cell>
        </row>
        <row r="42">
          <cell r="E42">
            <v>491031</v>
          </cell>
        </row>
        <row r="44">
          <cell r="E44">
            <v>2311509</v>
          </cell>
        </row>
        <row r="45">
          <cell r="E45">
            <v>3092</v>
          </cell>
        </row>
        <row r="46">
          <cell r="E46">
            <v>584789</v>
          </cell>
        </row>
      </sheetData>
      <sheetData sheetId="3">
        <row r="39">
          <cell r="E39">
            <v>41553</v>
          </cell>
        </row>
        <row r="40">
          <cell r="E40">
            <v>14207261</v>
          </cell>
        </row>
        <row r="42">
          <cell r="E42">
            <v>5139215</v>
          </cell>
        </row>
        <row r="44">
          <cell r="E44">
            <v>983331</v>
          </cell>
        </row>
        <row r="46">
          <cell r="E46">
            <v>85104</v>
          </cell>
        </row>
      </sheetData>
      <sheetData sheetId="4">
        <row r="39">
          <cell r="E39">
            <v>4670</v>
          </cell>
        </row>
        <row r="40">
          <cell r="E40">
            <v>107124765</v>
          </cell>
        </row>
        <row r="44">
          <cell r="E44">
            <v>1357631</v>
          </cell>
        </row>
        <row r="45">
          <cell r="E45">
            <v>208928</v>
          </cell>
        </row>
        <row r="46">
          <cell r="E46">
            <v>708924</v>
          </cell>
        </row>
      </sheetData>
      <sheetData sheetId="5">
        <row r="38">
          <cell r="E38">
            <v>1686229</v>
          </cell>
        </row>
        <row r="39">
          <cell r="E39">
            <v>2311599</v>
          </cell>
        </row>
        <row r="40">
          <cell r="E40">
            <v>51168543</v>
          </cell>
        </row>
        <row r="42">
          <cell r="E42">
            <v>237411</v>
          </cell>
        </row>
        <row r="44">
          <cell r="E44">
            <v>70634</v>
          </cell>
        </row>
        <row r="46">
          <cell r="E46">
            <v>1089197</v>
          </cell>
        </row>
        <row r="48">
          <cell r="E48">
            <v>30</v>
          </cell>
        </row>
        <row r="50">
          <cell r="E50">
            <v>1931</v>
          </cell>
        </row>
      </sheetData>
      <sheetData sheetId="6">
        <row r="38">
          <cell r="E38">
            <v>1716264</v>
          </cell>
        </row>
        <row r="39">
          <cell r="E39">
            <v>1615999</v>
          </cell>
        </row>
        <row r="40">
          <cell r="E40">
            <v>180489677</v>
          </cell>
        </row>
        <row r="42">
          <cell r="E42">
            <v>3783369</v>
          </cell>
        </row>
      </sheetData>
      <sheetData sheetId="7">
        <row r="40">
          <cell r="E40">
            <v>19454228</v>
          </cell>
        </row>
      </sheetData>
      <sheetData sheetId="8">
        <row r="40">
          <cell r="E40">
            <v>18168894</v>
          </cell>
        </row>
      </sheetData>
      <sheetData sheetId="9">
        <row r="39">
          <cell r="E39">
            <v>290771</v>
          </cell>
        </row>
        <row r="40">
          <cell r="E40">
            <v>30613431</v>
          </cell>
        </row>
        <row r="46">
          <cell r="E46">
            <v>446104</v>
          </cell>
        </row>
        <row r="50">
          <cell r="E50">
            <v>207</v>
          </cell>
        </row>
      </sheetData>
      <sheetData sheetId="10">
        <row r="39">
          <cell r="E39">
            <v>46303</v>
          </cell>
        </row>
        <row r="40">
          <cell r="E40">
            <v>46762606</v>
          </cell>
        </row>
      </sheetData>
      <sheetData sheetId="11">
        <row r="38">
          <cell r="E38">
            <v>1505967</v>
          </cell>
        </row>
        <row r="39">
          <cell r="E39">
            <v>3446</v>
          </cell>
        </row>
        <row r="40">
          <cell r="E40">
            <v>32199376</v>
          </cell>
        </row>
        <row r="41">
          <cell r="E41">
            <v>84424</v>
          </cell>
        </row>
        <row r="42">
          <cell r="E42">
            <v>2937542</v>
          </cell>
        </row>
        <row r="44">
          <cell r="E44">
            <v>29970</v>
          </cell>
        </row>
        <row r="47">
          <cell r="E47">
            <v>18</v>
          </cell>
        </row>
      </sheetData>
      <sheetData sheetId="12">
        <row r="39">
          <cell r="E39">
            <v>1205</v>
          </cell>
        </row>
        <row r="40">
          <cell r="E40">
            <v>14891508</v>
          </cell>
        </row>
        <row r="46">
          <cell r="E46">
            <v>224849</v>
          </cell>
        </row>
      </sheetData>
      <sheetData sheetId="13">
        <row r="39">
          <cell r="E39">
            <v>18676178</v>
          </cell>
        </row>
        <row r="40">
          <cell r="E40">
            <v>23531076</v>
          </cell>
        </row>
        <row r="42">
          <cell r="E42">
            <v>11866454</v>
          </cell>
        </row>
        <row r="46">
          <cell r="E46">
            <v>535407</v>
          </cell>
        </row>
      </sheetData>
      <sheetData sheetId="14">
        <row r="38">
          <cell r="E38">
            <v>3632360</v>
          </cell>
        </row>
        <row r="39">
          <cell r="E39">
            <v>3259231</v>
          </cell>
        </row>
        <row r="40">
          <cell r="E40">
            <v>163207149</v>
          </cell>
        </row>
        <row r="42">
          <cell r="E42">
            <v>4708937</v>
          </cell>
        </row>
        <row r="44">
          <cell r="E44">
            <v>12110960</v>
          </cell>
        </row>
        <row r="45">
          <cell r="E45">
            <v>8208</v>
          </cell>
        </row>
        <row r="46">
          <cell r="E46">
            <v>2565090</v>
          </cell>
        </row>
        <row r="49">
          <cell r="E49">
            <v>42921</v>
          </cell>
        </row>
      </sheetData>
      <sheetData sheetId="15">
        <row r="38">
          <cell r="E38">
            <v>1854</v>
          </cell>
        </row>
        <row r="39">
          <cell r="E39">
            <v>109888</v>
          </cell>
        </row>
        <row r="40">
          <cell r="E40">
            <v>33918484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ln"/>
      <sheetName val="kuj-pom"/>
      <sheetName val="lubel"/>
      <sheetName val="lubus"/>
      <sheetName val="łódz"/>
      <sheetName val="małop"/>
      <sheetName val="mazow"/>
      <sheetName val="opol"/>
      <sheetName val="podk"/>
      <sheetName val="podl"/>
      <sheetName val="pom"/>
      <sheetName val="śląsk"/>
      <sheetName val="święt"/>
      <sheetName val="warm-maz"/>
      <sheetName val="wiek"/>
      <sheetName val="zach"/>
      <sheetName val="Dział 1"/>
      <sheetName val="Objaśnienia"/>
    </sheetNames>
    <sheetDataSet>
      <sheetData sheetId="4">
        <row r="44">
          <cell r="E44">
            <v>2238093</v>
          </cell>
        </row>
        <row r="46">
          <cell r="E46">
            <v>1018436</v>
          </cell>
        </row>
      </sheetData>
      <sheetData sheetId="5">
        <row r="38">
          <cell r="E38">
            <v>2384312</v>
          </cell>
        </row>
        <row r="39">
          <cell r="E39">
            <v>2260829</v>
          </cell>
        </row>
        <row r="40">
          <cell r="E40">
            <v>64189592</v>
          </cell>
        </row>
        <row r="42">
          <cell r="E42">
            <v>282961</v>
          </cell>
        </row>
        <row r="46">
          <cell r="E46">
            <v>1058973</v>
          </cell>
        </row>
        <row r="50">
          <cell r="E50">
            <v>1607</v>
          </cell>
        </row>
      </sheetData>
      <sheetData sheetId="6">
        <row r="38">
          <cell r="E38">
            <v>1550505</v>
          </cell>
        </row>
        <row r="39">
          <cell r="E39">
            <v>3728490</v>
          </cell>
        </row>
        <row r="40">
          <cell r="E40">
            <v>247288955</v>
          </cell>
        </row>
        <row r="42">
          <cell r="E42">
            <v>5747762</v>
          </cell>
        </row>
      </sheetData>
      <sheetData sheetId="7">
        <row r="40">
          <cell r="E40">
            <v>27265082</v>
          </cell>
        </row>
      </sheetData>
      <sheetData sheetId="11">
        <row r="40">
          <cell r="E40">
            <v>35770285</v>
          </cell>
        </row>
        <row r="41">
          <cell r="E41">
            <v>62831</v>
          </cell>
        </row>
        <row r="42">
          <cell r="E42">
            <v>3293628</v>
          </cell>
        </row>
        <row r="44">
          <cell r="E44">
            <v>29800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ln"/>
      <sheetName val="kuj-pom"/>
      <sheetName val="lubel"/>
      <sheetName val="lubus"/>
      <sheetName val="łódz"/>
      <sheetName val="małop"/>
      <sheetName val="mazow"/>
      <sheetName val="opol"/>
      <sheetName val="podk"/>
      <sheetName val="podl"/>
      <sheetName val="pom"/>
      <sheetName val="śląsk"/>
      <sheetName val="święt"/>
      <sheetName val="warm-maz"/>
      <sheetName val="wielk"/>
      <sheetName val="zach"/>
      <sheetName val="razem"/>
    </sheetNames>
    <sheetDataSet>
      <sheetData sheetId="0">
        <row r="39">
          <cell r="E39">
            <v>18633084</v>
          </cell>
        </row>
        <row r="40">
          <cell r="E40">
            <v>7396732</v>
          </cell>
        </row>
      </sheetData>
      <sheetData sheetId="1">
        <row r="40">
          <cell r="E40">
            <v>74120311</v>
          </cell>
        </row>
        <row r="42">
          <cell r="E42">
            <v>1270453</v>
          </cell>
        </row>
        <row r="46">
          <cell r="E46">
            <v>760</v>
          </cell>
        </row>
      </sheetData>
      <sheetData sheetId="2">
        <row r="39">
          <cell r="E39">
            <v>1100</v>
          </cell>
        </row>
        <row r="40">
          <cell r="E40">
            <v>41300370</v>
          </cell>
        </row>
        <row r="42">
          <cell r="E42">
            <v>633878</v>
          </cell>
        </row>
        <row r="44">
          <cell r="E44">
            <v>1345038</v>
          </cell>
        </row>
        <row r="45">
          <cell r="E45">
            <v>454574</v>
          </cell>
        </row>
        <row r="46">
          <cell r="E46">
            <v>352035</v>
          </cell>
        </row>
      </sheetData>
      <sheetData sheetId="3">
        <row r="40">
          <cell r="E40">
            <v>17395973</v>
          </cell>
        </row>
        <row r="42">
          <cell r="E42">
            <v>5653747</v>
          </cell>
        </row>
      </sheetData>
      <sheetData sheetId="4">
        <row r="40">
          <cell r="E40">
            <v>136233012</v>
          </cell>
        </row>
        <row r="44">
          <cell r="E44">
            <v>3164849</v>
          </cell>
        </row>
        <row r="46">
          <cell r="E46">
            <v>918892</v>
          </cell>
        </row>
        <row r="49">
          <cell r="E49">
            <v>504</v>
          </cell>
        </row>
      </sheetData>
      <sheetData sheetId="5">
        <row r="38">
          <cell r="E38">
            <v>2333644</v>
          </cell>
        </row>
        <row r="39">
          <cell r="E39">
            <v>1512103</v>
          </cell>
        </row>
        <row r="40">
          <cell r="E40">
            <v>67444589</v>
          </cell>
        </row>
        <row r="42">
          <cell r="E42">
            <v>276541</v>
          </cell>
        </row>
        <row r="46">
          <cell r="E46">
            <v>1069468</v>
          </cell>
        </row>
        <row r="50">
          <cell r="E50">
            <v>1868</v>
          </cell>
        </row>
      </sheetData>
      <sheetData sheetId="6">
        <row r="38">
          <cell r="E38">
            <v>4034867</v>
          </cell>
        </row>
        <row r="40">
          <cell r="E40">
            <v>281913551</v>
          </cell>
        </row>
        <row r="42">
          <cell r="E42">
            <v>6803347</v>
          </cell>
        </row>
      </sheetData>
      <sheetData sheetId="7">
        <row r="40">
          <cell r="E40">
            <v>27088879</v>
          </cell>
        </row>
      </sheetData>
      <sheetData sheetId="8">
        <row r="40">
          <cell r="E40">
            <v>23508507</v>
          </cell>
        </row>
      </sheetData>
      <sheetData sheetId="9">
        <row r="39">
          <cell r="E39">
            <v>2354</v>
          </cell>
        </row>
        <row r="40">
          <cell r="E40">
            <v>46117757</v>
          </cell>
        </row>
        <row r="42">
          <cell r="E42">
            <v>30</v>
          </cell>
        </row>
        <row r="46">
          <cell r="E46">
            <v>518259</v>
          </cell>
        </row>
        <row r="50">
          <cell r="E50">
            <v>94</v>
          </cell>
        </row>
      </sheetData>
      <sheetData sheetId="10">
        <row r="39">
          <cell r="E39">
            <v>2510</v>
          </cell>
        </row>
        <row r="40">
          <cell r="E40">
            <v>52084120</v>
          </cell>
        </row>
      </sheetData>
      <sheetData sheetId="11">
        <row r="40">
          <cell r="E40">
            <v>36003012</v>
          </cell>
        </row>
        <row r="41">
          <cell r="E41">
            <v>34703</v>
          </cell>
        </row>
        <row r="42">
          <cell r="E42">
            <v>3419984</v>
          </cell>
        </row>
        <row r="44">
          <cell r="E44">
            <v>48050</v>
          </cell>
        </row>
        <row r="50">
          <cell r="E50">
            <v>37</v>
          </cell>
        </row>
      </sheetData>
      <sheetData sheetId="12">
        <row r="39">
          <cell r="E39">
            <v>1100</v>
          </cell>
        </row>
        <row r="40">
          <cell r="E40">
            <v>14726926</v>
          </cell>
        </row>
      </sheetData>
      <sheetData sheetId="13">
        <row r="38">
          <cell r="E38">
            <v>8652</v>
          </cell>
        </row>
        <row r="39">
          <cell r="E39">
            <v>20402927</v>
          </cell>
        </row>
        <row r="40">
          <cell r="E40">
            <v>20681871</v>
          </cell>
        </row>
        <row r="42">
          <cell r="E42">
            <v>14619618</v>
          </cell>
        </row>
        <row r="46">
          <cell r="E46">
            <v>639144</v>
          </cell>
        </row>
      </sheetData>
      <sheetData sheetId="14">
        <row r="38">
          <cell r="E38">
            <v>5649247</v>
          </cell>
        </row>
        <row r="39">
          <cell r="E39">
            <v>2222164</v>
          </cell>
        </row>
        <row r="40">
          <cell r="E40">
            <v>191795685</v>
          </cell>
        </row>
        <row r="42">
          <cell r="E42">
            <v>6136282</v>
          </cell>
        </row>
        <row r="43">
          <cell r="E43">
            <v>1135</v>
          </cell>
        </row>
        <row r="44">
          <cell r="E44">
            <v>16550749</v>
          </cell>
        </row>
        <row r="45">
          <cell r="E45">
            <v>2066</v>
          </cell>
        </row>
        <row r="46">
          <cell r="E46">
            <v>2023060</v>
          </cell>
        </row>
        <row r="49">
          <cell r="E49">
            <v>555235</v>
          </cell>
        </row>
      </sheetData>
      <sheetData sheetId="15">
        <row r="39">
          <cell r="E39">
            <v>110474</v>
          </cell>
        </row>
        <row r="40">
          <cell r="E40">
            <v>50777396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zoomScalePageLayoutView="0" workbookViewId="0" topLeftCell="A1">
      <selection activeCell="A25" sqref="A25:Y25"/>
    </sheetView>
  </sheetViews>
  <sheetFormatPr defaultColWidth="9.140625" defaultRowHeight="12.75"/>
  <cols>
    <col min="1" max="1" width="3.28125" style="0" bestFit="1" customWidth="1"/>
    <col min="2" max="2" width="26.00390625" style="0" customWidth="1"/>
    <col min="3" max="3" width="13.140625" style="0" hidden="1" customWidth="1"/>
    <col min="4" max="4" width="13.140625" style="0" customWidth="1"/>
    <col min="5" max="5" width="13.421875" style="0" customWidth="1"/>
    <col min="6" max="6" width="14.28125" style="0" customWidth="1"/>
    <col min="7" max="7" width="13.28125" style="0" customWidth="1"/>
    <col min="8" max="8" width="14.00390625" style="0" customWidth="1"/>
    <col min="9" max="9" width="12.28125" style="0" customWidth="1"/>
    <col min="10" max="13" width="12.28125" style="0" bestFit="1" customWidth="1"/>
    <col min="14" max="14" width="13.00390625" style="0" customWidth="1"/>
    <col min="15" max="15" width="12.57421875" style="0" customWidth="1"/>
    <col min="16" max="16" width="12.28125" style="0" customWidth="1"/>
    <col min="17" max="21" width="10.8515625" style="0" bestFit="1" customWidth="1"/>
    <col min="22" max="22" width="11.421875" style="0" customWidth="1"/>
    <col min="23" max="24" width="10.8515625" style="0" bestFit="1" customWidth="1"/>
    <col min="25" max="25" width="10.00390625" style="0" customWidth="1"/>
  </cols>
  <sheetData>
    <row r="1" spans="1:25" ht="12.75">
      <c r="A1" s="560" t="s">
        <v>72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60"/>
      <c r="W1" s="560"/>
      <c r="X1" s="560"/>
      <c r="Y1" s="560"/>
    </row>
    <row r="2" spans="1:25" ht="33" customHeight="1" thickBot="1">
      <c r="A2" s="551" t="s">
        <v>83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Y2" s="551"/>
    </row>
    <row r="3" spans="1:25" s="1" customFormat="1" ht="14.25" customHeight="1">
      <c r="A3" s="552"/>
      <c r="B3" s="558" t="s">
        <v>0</v>
      </c>
      <c r="C3" s="511"/>
      <c r="D3" s="566" t="s">
        <v>37</v>
      </c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  <c r="R3" s="567"/>
      <c r="S3" s="567"/>
      <c r="T3" s="567"/>
      <c r="U3" s="567"/>
      <c r="V3" s="567"/>
      <c r="W3" s="567"/>
      <c r="X3" s="568"/>
      <c r="Y3" s="561" t="s">
        <v>291</v>
      </c>
    </row>
    <row r="4" spans="1:25" s="1" customFormat="1" ht="15.75" thickBot="1">
      <c r="A4" s="553"/>
      <c r="B4" s="559"/>
      <c r="C4" s="142" t="s">
        <v>288</v>
      </c>
      <c r="D4" s="505">
        <v>2021</v>
      </c>
      <c r="E4" s="142" t="s">
        <v>276</v>
      </c>
      <c r="F4" s="431">
        <v>2020</v>
      </c>
      <c r="G4" s="142" t="s">
        <v>235</v>
      </c>
      <c r="H4" s="350">
        <v>2019</v>
      </c>
      <c r="I4" s="142" t="s">
        <v>237</v>
      </c>
      <c r="J4" s="257">
        <v>2018</v>
      </c>
      <c r="K4" s="142" t="s">
        <v>85</v>
      </c>
      <c r="L4" s="136">
        <v>2017</v>
      </c>
      <c r="M4" s="84">
        <v>2016</v>
      </c>
      <c r="N4" s="65">
        <v>2015</v>
      </c>
      <c r="O4" s="57" t="s">
        <v>70</v>
      </c>
      <c r="P4" s="36">
        <v>2013</v>
      </c>
      <c r="Q4" s="36">
        <v>2012</v>
      </c>
      <c r="R4" s="36">
        <v>2011</v>
      </c>
      <c r="S4" s="36">
        <v>2010</v>
      </c>
      <c r="T4" s="36">
        <v>2009</v>
      </c>
      <c r="U4" s="36">
        <v>2008</v>
      </c>
      <c r="V4" s="36">
        <v>2007</v>
      </c>
      <c r="W4" s="36">
        <v>2006</v>
      </c>
      <c r="X4" s="37">
        <v>2005</v>
      </c>
      <c r="Y4" s="562"/>
    </row>
    <row r="5" spans="1:25" ht="15">
      <c r="A5" s="38">
        <v>1</v>
      </c>
      <c r="B5" s="39" t="s">
        <v>46</v>
      </c>
      <c r="C5" s="62"/>
      <c r="D5" s="62">
        <v>16475144</v>
      </c>
      <c r="E5" s="62">
        <v>17445082</v>
      </c>
      <c r="F5" s="62">
        <v>17445082</v>
      </c>
      <c r="G5" s="62">
        <v>18932630</v>
      </c>
      <c r="H5" s="62">
        <v>18932630</v>
      </c>
      <c r="I5" s="62">
        <v>15129873</v>
      </c>
      <c r="J5" s="62">
        <v>15129873</v>
      </c>
      <c r="K5" s="138">
        <v>12030110</v>
      </c>
      <c r="L5" s="62">
        <v>12030110</v>
      </c>
      <c r="M5" s="62">
        <v>9847930</v>
      </c>
      <c r="N5" s="62">
        <v>8170081</v>
      </c>
      <c r="O5" s="62">
        <v>8590771</v>
      </c>
      <c r="P5" s="40">
        <v>3998930</v>
      </c>
      <c r="Q5" s="557">
        <v>40430722</v>
      </c>
      <c r="R5" s="557">
        <v>39639264</v>
      </c>
      <c r="S5" s="557">
        <v>35132499</v>
      </c>
      <c r="T5" s="557">
        <v>28496499</v>
      </c>
      <c r="U5" s="557">
        <v>28575244</v>
      </c>
      <c r="V5" s="557">
        <v>25565198</v>
      </c>
      <c r="W5" s="557">
        <v>23115699</v>
      </c>
      <c r="X5" s="546">
        <v>20576183</v>
      </c>
      <c r="Y5" s="565">
        <f>SUM(H27*100/J27)</f>
        <v>127.95738406698622</v>
      </c>
    </row>
    <row r="6" spans="1:25" ht="15">
      <c r="A6" s="38">
        <v>2</v>
      </c>
      <c r="B6" s="39" t="s">
        <v>47</v>
      </c>
      <c r="C6" s="62"/>
      <c r="D6" s="62">
        <v>67757074</v>
      </c>
      <c r="E6" s="62">
        <v>48383255</v>
      </c>
      <c r="F6" s="62">
        <v>48383255</v>
      </c>
      <c r="G6" s="62">
        <v>44680491</v>
      </c>
      <c r="H6" s="62">
        <v>44680491</v>
      </c>
      <c r="I6" s="62">
        <v>47690584</v>
      </c>
      <c r="J6" s="62">
        <v>47690584</v>
      </c>
      <c r="K6" s="138">
        <v>47003821</v>
      </c>
      <c r="L6" s="62">
        <v>47003821</v>
      </c>
      <c r="M6" s="62">
        <v>46526604</v>
      </c>
      <c r="N6" s="62">
        <v>48250321</v>
      </c>
      <c r="O6" s="62">
        <v>42061442</v>
      </c>
      <c r="P6" s="40">
        <v>41300467</v>
      </c>
      <c r="Q6" s="556"/>
      <c r="R6" s="556"/>
      <c r="S6" s="556"/>
      <c r="T6" s="556"/>
      <c r="U6" s="556"/>
      <c r="V6" s="556"/>
      <c r="W6" s="556"/>
      <c r="X6" s="547"/>
      <c r="Y6" s="564"/>
    </row>
    <row r="7" spans="1:25" ht="15">
      <c r="A7" s="41">
        <v>3</v>
      </c>
      <c r="B7" s="42" t="s">
        <v>226</v>
      </c>
      <c r="C7" s="139"/>
      <c r="D7" s="139">
        <v>1253596633</v>
      </c>
      <c r="E7" s="63">
        <v>1297322021</v>
      </c>
      <c r="F7" s="488">
        <v>1297322021</v>
      </c>
      <c r="G7" s="63">
        <v>1260657864</v>
      </c>
      <c r="H7" s="63">
        <v>1260657864</v>
      </c>
      <c r="I7" s="63">
        <v>1174719417</v>
      </c>
      <c r="J7" s="275">
        <v>1174719417</v>
      </c>
      <c r="K7" s="139">
        <v>1088588691</v>
      </c>
      <c r="L7" s="63">
        <v>1088588691</v>
      </c>
      <c r="M7" s="63">
        <v>1019547454</v>
      </c>
      <c r="N7" s="63">
        <v>915311959</v>
      </c>
      <c r="O7" s="63">
        <v>828881854</v>
      </c>
      <c r="P7" s="43">
        <v>760833198</v>
      </c>
      <c r="Q7" s="43">
        <v>725647494</v>
      </c>
      <c r="R7" s="43">
        <v>669695687</v>
      </c>
      <c r="S7" s="43">
        <v>643398920</v>
      </c>
      <c r="T7" s="43">
        <v>592309340</v>
      </c>
      <c r="U7" s="43">
        <v>557329015</v>
      </c>
      <c r="V7" s="43">
        <v>493985990</v>
      </c>
      <c r="W7" s="43">
        <v>504582449</v>
      </c>
      <c r="X7" s="44">
        <v>491270552</v>
      </c>
      <c r="Y7" s="45">
        <f>SUM(D7*100/F7)</f>
        <v>96.62956557491442</v>
      </c>
    </row>
    <row r="8" spans="1:25" ht="14.25" customHeight="1">
      <c r="A8" s="41">
        <v>4</v>
      </c>
      <c r="B8" s="46" t="s">
        <v>48</v>
      </c>
      <c r="C8" s="140"/>
      <c r="D8" s="140">
        <v>1601</v>
      </c>
      <c r="E8" s="143">
        <v>222530</v>
      </c>
      <c r="F8" s="43">
        <v>0</v>
      </c>
      <c r="G8" s="143">
        <v>325000</v>
      </c>
      <c r="H8" s="43">
        <v>11215</v>
      </c>
      <c r="I8" s="143">
        <v>273430</v>
      </c>
      <c r="J8" s="43">
        <v>1495</v>
      </c>
      <c r="K8" s="140">
        <v>34703</v>
      </c>
      <c r="L8" s="43">
        <v>34703</v>
      </c>
      <c r="M8" s="43">
        <v>62831</v>
      </c>
      <c r="N8" s="43">
        <v>64409</v>
      </c>
      <c r="O8" s="43">
        <v>84424</v>
      </c>
      <c r="P8" s="43">
        <v>1090130</v>
      </c>
      <c r="Q8" s="555">
        <v>27979182</v>
      </c>
      <c r="R8" s="555">
        <v>25670577</v>
      </c>
      <c r="S8" s="555">
        <v>25704270</v>
      </c>
      <c r="T8" s="555">
        <v>23864169</v>
      </c>
      <c r="U8" s="555">
        <v>26907747</v>
      </c>
      <c r="V8" s="555">
        <v>25234543</v>
      </c>
      <c r="W8" s="555">
        <v>25222128</v>
      </c>
      <c r="X8" s="554">
        <v>23914669</v>
      </c>
      <c r="Y8" s="563">
        <f>SUM(H28*100/J28)</f>
        <v>84.02601440178783</v>
      </c>
    </row>
    <row r="9" spans="1:25" ht="15">
      <c r="A9" s="41">
        <v>5</v>
      </c>
      <c r="B9" s="42" t="s">
        <v>49</v>
      </c>
      <c r="C9" s="139"/>
      <c r="D9" s="139">
        <v>37890594</v>
      </c>
      <c r="E9" s="144">
        <v>44873260</v>
      </c>
      <c r="F9" s="63">
        <v>45095790</v>
      </c>
      <c r="G9" s="144">
        <v>43319630</v>
      </c>
      <c r="H9" s="63">
        <v>43633415</v>
      </c>
      <c r="I9" s="63">
        <v>41630653</v>
      </c>
      <c r="J9" s="63">
        <v>41902588</v>
      </c>
      <c r="K9" s="139">
        <v>38813880</v>
      </c>
      <c r="L9" s="63">
        <v>38813880</v>
      </c>
      <c r="M9" s="63">
        <v>38172388</v>
      </c>
      <c r="N9" s="63">
        <v>33976736</v>
      </c>
      <c r="O9" s="63">
        <v>30332590</v>
      </c>
      <c r="P9" s="43">
        <v>26197451</v>
      </c>
      <c r="Q9" s="556"/>
      <c r="R9" s="556"/>
      <c r="S9" s="556"/>
      <c r="T9" s="556"/>
      <c r="U9" s="556"/>
      <c r="V9" s="556"/>
      <c r="W9" s="556"/>
      <c r="X9" s="547"/>
      <c r="Y9" s="564"/>
    </row>
    <row r="10" spans="1:25" ht="14.25" customHeight="1">
      <c r="A10" s="41">
        <v>6</v>
      </c>
      <c r="B10" s="46" t="s">
        <v>78</v>
      </c>
      <c r="C10" s="140"/>
      <c r="D10" s="140">
        <v>5218601</v>
      </c>
      <c r="E10" s="143">
        <v>150585</v>
      </c>
      <c r="F10" s="43">
        <v>4061105</v>
      </c>
      <c r="G10" s="143">
        <v>114000</v>
      </c>
      <c r="H10" s="43">
        <v>1319856</v>
      </c>
      <c r="I10" s="43">
        <v>30119</v>
      </c>
      <c r="J10" s="43">
        <v>30119</v>
      </c>
      <c r="K10" s="143">
        <v>42808</v>
      </c>
      <c r="L10" s="43">
        <v>1135</v>
      </c>
      <c r="M10" s="43">
        <v>0</v>
      </c>
      <c r="N10" s="43">
        <v>1140</v>
      </c>
      <c r="O10" s="43">
        <v>0</v>
      </c>
      <c r="P10" s="47">
        <v>23103</v>
      </c>
      <c r="Q10" s="555">
        <v>7629488</v>
      </c>
      <c r="R10" s="555">
        <v>4794564</v>
      </c>
      <c r="S10" s="555">
        <v>4365929</v>
      </c>
      <c r="T10" s="555">
        <v>3242231</v>
      </c>
      <c r="U10" s="555">
        <v>3250774</v>
      </c>
      <c r="V10" s="555">
        <v>3006852</v>
      </c>
      <c r="W10" s="555">
        <v>2954596</v>
      </c>
      <c r="X10" s="554">
        <v>3697010</v>
      </c>
      <c r="Y10" s="563">
        <f>SUM(H29*100/J29)</f>
        <v>89.25397564441974</v>
      </c>
    </row>
    <row r="11" spans="1:25" ht="15">
      <c r="A11" s="41">
        <v>7</v>
      </c>
      <c r="B11" s="42" t="s">
        <v>79</v>
      </c>
      <c r="C11" s="139"/>
      <c r="D11" s="139">
        <v>19495018</v>
      </c>
      <c r="E11" s="144">
        <f>28534225-995714</f>
        <v>27538511</v>
      </c>
      <c r="F11" s="488">
        <v>23627991</v>
      </c>
      <c r="G11" s="144">
        <v>28033381</v>
      </c>
      <c r="H11" s="63">
        <v>26827525</v>
      </c>
      <c r="I11" s="63">
        <v>24890919</v>
      </c>
      <c r="J11" s="63">
        <v>24890919</v>
      </c>
      <c r="K11" s="144">
        <v>21067013</v>
      </c>
      <c r="L11" s="63">
        <v>21108686</v>
      </c>
      <c r="M11" s="63">
        <v>19944618</v>
      </c>
      <c r="N11" s="63">
        <v>18000871</v>
      </c>
      <c r="O11" s="63">
        <v>16864035</v>
      </c>
      <c r="P11" s="47">
        <v>11400582</v>
      </c>
      <c r="Q11" s="556"/>
      <c r="R11" s="556"/>
      <c r="S11" s="556"/>
      <c r="T11" s="556"/>
      <c r="U11" s="556"/>
      <c r="V11" s="556"/>
      <c r="W11" s="556"/>
      <c r="X11" s="547"/>
      <c r="Y11" s="564"/>
    </row>
    <row r="12" spans="1:25" ht="15">
      <c r="A12" s="41">
        <v>8</v>
      </c>
      <c r="B12" s="42" t="s">
        <v>224</v>
      </c>
      <c r="C12" s="139"/>
      <c r="D12" s="139">
        <v>452880</v>
      </c>
      <c r="E12" s="144">
        <v>149290</v>
      </c>
      <c r="F12" s="63">
        <v>143223</v>
      </c>
      <c r="G12" s="144">
        <v>39310</v>
      </c>
      <c r="H12" s="63">
        <v>5930</v>
      </c>
      <c r="I12" s="144">
        <v>41500</v>
      </c>
      <c r="J12" s="275">
        <v>447428</v>
      </c>
      <c r="K12" s="144">
        <v>85011</v>
      </c>
      <c r="L12" s="63">
        <v>456640</v>
      </c>
      <c r="M12" s="63">
        <v>1603</v>
      </c>
      <c r="N12" s="63">
        <v>20749</v>
      </c>
      <c r="O12" s="90">
        <v>220581</v>
      </c>
      <c r="P12" s="47">
        <v>17382</v>
      </c>
      <c r="Q12" s="555">
        <v>6168256</v>
      </c>
      <c r="R12" s="555">
        <v>5303229</v>
      </c>
      <c r="S12" s="555">
        <v>5452322</v>
      </c>
      <c r="T12" s="555">
        <v>6587270</v>
      </c>
      <c r="U12" s="555">
        <v>6981271</v>
      </c>
      <c r="V12" s="555">
        <v>6205796</v>
      </c>
      <c r="W12" s="555">
        <v>5307984</v>
      </c>
      <c r="X12" s="554">
        <v>5757222</v>
      </c>
      <c r="Y12" s="563">
        <f>SUM(H30*100/J30)</f>
        <v>75.8395356248658</v>
      </c>
    </row>
    <row r="13" spans="1:25" ht="15">
      <c r="A13" s="41">
        <v>9</v>
      </c>
      <c r="B13" s="42" t="s">
        <v>223</v>
      </c>
      <c r="C13" s="139"/>
      <c r="D13" s="139">
        <v>4682535</v>
      </c>
      <c r="E13" s="144">
        <v>6622132</v>
      </c>
      <c r="F13" s="63">
        <v>6628199</v>
      </c>
      <c r="G13" s="144">
        <v>8091961</v>
      </c>
      <c r="H13" s="63">
        <v>8125341</v>
      </c>
      <c r="I13" s="144">
        <v>7665444</v>
      </c>
      <c r="J13" s="275">
        <v>7259516</v>
      </c>
      <c r="K13" s="144">
        <v>5893247</v>
      </c>
      <c r="L13" s="63">
        <v>5521618</v>
      </c>
      <c r="M13" s="63">
        <v>7083936</v>
      </c>
      <c r="N13" s="63">
        <v>7049125</v>
      </c>
      <c r="O13" s="63">
        <v>6239464</v>
      </c>
      <c r="P13" s="47">
        <v>6622487</v>
      </c>
      <c r="Q13" s="556"/>
      <c r="R13" s="556"/>
      <c r="S13" s="556"/>
      <c r="T13" s="556"/>
      <c r="U13" s="556"/>
      <c r="V13" s="556"/>
      <c r="W13" s="556"/>
      <c r="X13" s="547"/>
      <c r="Y13" s="564"/>
    </row>
    <row r="14" spans="1:25" ht="15">
      <c r="A14" s="41">
        <v>10</v>
      </c>
      <c r="B14" s="42" t="s">
        <v>7</v>
      </c>
      <c r="C14" s="63"/>
      <c r="D14" s="63">
        <v>1101</v>
      </c>
      <c r="E14" s="63">
        <v>1282</v>
      </c>
      <c r="F14" s="63">
        <v>1282</v>
      </c>
      <c r="G14" s="63">
        <v>1521</v>
      </c>
      <c r="H14" s="63">
        <v>1521</v>
      </c>
      <c r="I14" s="63">
        <v>1587</v>
      </c>
      <c r="J14" s="63">
        <v>1587</v>
      </c>
      <c r="K14" s="139">
        <v>2006</v>
      </c>
      <c r="L14" s="63">
        <v>2006</v>
      </c>
      <c r="M14" s="63">
        <v>1611</v>
      </c>
      <c r="N14" s="63">
        <v>1834</v>
      </c>
      <c r="O14" s="63">
        <v>2156</v>
      </c>
      <c r="P14" s="43">
        <v>2184</v>
      </c>
      <c r="Q14" s="43" t="s">
        <v>45</v>
      </c>
      <c r="R14" s="43">
        <v>2179</v>
      </c>
      <c r="S14" s="43">
        <v>2165</v>
      </c>
      <c r="T14" s="43">
        <v>2838</v>
      </c>
      <c r="U14" s="43">
        <v>4579</v>
      </c>
      <c r="V14" s="43">
        <v>6369</v>
      </c>
      <c r="W14" s="43">
        <v>4298</v>
      </c>
      <c r="X14" s="44">
        <v>7149</v>
      </c>
      <c r="Y14" s="135">
        <f>SUM(D14*100/F14)</f>
        <v>85.8814352574103</v>
      </c>
    </row>
    <row r="15" spans="1:25" ht="15.75" thickBot="1">
      <c r="A15" s="48">
        <v>11</v>
      </c>
      <c r="B15" s="49" t="s">
        <v>225</v>
      </c>
      <c r="C15" s="64"/>
      <c r="D15" s="64">
        <v>1305830</v>
      </c>
      <c r="E15" s="64">
        <v>1016426</v>
      </c>
      <c r="F15" s="64">
        <v>1016426</v>
      </c>
      <c r="G15" s="64">
        <v>801681</v>
      </c>
      <c r="H15" s="64">
        <v>801681</v>
      </c>
      <c r="I15" s="64">
        <v>420831</v>
      </c>
      <c r="J15" s="278">
        <v>420831</v>
      </c>
      <c r="K15" s="141">
        <v>555739</v>
      </c>
      <c r="L15" s="64">
        <v>555739</v>
      </c>
      <c r="M15" s="64">
        <v>364647</v>
      </c>
      <c r="N15" s="64">
        <v>141836</v>
      </c>
      <c r="O15" s="64">
        <v>42951</v>
      </c>
      <c r="P15" s="50">
        <v>29102</v>
      </c>
      <c r="Q15" s="50">
        <v>139902</v>
      </c>
      <c r="R15" s="50">
        <v>231626</v>
      </c>
      <c r="S15" s="50">
        <v>78372</v>
      </c>
      <c r="T15" s="50">
        <v>63902</v>
      </c>
      <c r="U15" s="50">
        <v>66768</v>
      </c>
      <c r="V15" s="50">
        <v>66695</v>
      </c>
      <c r="W15" s="50">
        <v>8285</v>
      </c>
      <c r="X15" s="51">
        <v>81300</v>
      </c>
      <c r="Y15" s="45">
        <f>SUM(D15*100/F15)</f>
        <v>128.47270730973037</v>
      </c>
    </row>
    <row r="16" spans="1:25" s="1" customFormat="1" ht="15.75" thickBot="1">
      <c r="A16" s="52"/>
      <c r="B16" s="53" t="s">
        <v>9</v>
      </c>
      <c r="C16" s="54">
        <f>SUM(C5:C15)</f>
        <v>0</v>
      </c>
      <c r="D16" s="54">
        <f>SUM(D5:D15)</f>
        <v>1406877011</v>
      </c>
      <c r="E16" s="54">
        <f>SUM(E5:E15)</f>
        <v>1443724374</v>
      </c>
      <c r="F16" s="489">
        <f>SUM(F5:F15)</f>
        <v>1443724374</v>
      </c>
      <c r="G16" s="54">
        <f aca="true" t="shared" si="0" ref="G16:L16">SUM(G5:G15)</f>
        <v>1404997469</v>
      </c>
      <c r="H16" s="54">
        <f t="shared" si="0"/>
        <v>1404997469</v>
      </c>
      <c r="I16" s="54">
        <f t="shared" si="0"/>
        <v>1312494357</v>
      </c>
      <c r="J16" s="54">
        <f t="shared" si="0"/>
        <v>1312494357</v>
      </c>
      <c r="K16" s="54">
        <f t="shared" si="0"/>
        <v>1214117029</v>
      </c>
      <c r="L16" s="54">
        <f t="shared" si="0"/>
        <v>1214117029</v>
      </c>
      <c r="M16" s="54">
        <f aca="true" t="shared" si="1" ref="M16:R16">SUM(M5:M15)</f>
        <v>1141553622</v>
      </c>
      <c r="N16" s="54">
        <f t="shared" si="1"/>
        <v>1030989061</v>
      </c>
      <c r="O16" s="54">
        <f>SUM(O5:O15)</f>
        <v>933320268</v>
      </c>
      <c r="P16" s="54">
        <f t="shared" si="1"/>
        <v>851515016</v>
      </c>
      <c r="Q16" s="54">
        <f t="shared" si="1"/>
        <v>807995044</v>
      </c>
      <c r="R16" s="54">
        <f t="shared" si="1"/>
        <v>745337126</v>
      </c>
      <c r="S16" s="54">
        <f aca="true" t="shared" si="2" ref="S16:X16">SUM(S5:S15)</f>
        <v>714134477</v>
      </c>
      <c r="T16" s="54">
        <f t="shared" si="2"/>
        <v>654566249</v>
      </c>
      <c r="U16" s="54">
        <f t="shared" si="2"/>
        <v>623115398</v>
      </c>
      <c r="V16" s="54">
        <f t="shared" si="2"/>
        <v>554071443</v>
      </c>
      <c r="W16" s="54">
        <f t="shared" si="2"/>
        <v>561195439</v>
      </c>
      <c r="X16" s="55">
        <f t="shared" si="2"/>
        <v>545304085</v>
      </c>
      <c r="Y16" s="56">
        <f>SUM(D16*100/F16)</f>
        <v>97.4477563956401</v>
      </c>
    </row>
    <row r="17" spans="1:25" ht="13.5" customHeight="1">
      <c r="A17" s="550" t="s">
        <v>61</v>
      </c>
      <c r="B17" s="550"/>
      <c r="C17" s="550"/>
      <c r="D17" s="550"/>
      <c r="E17" s="550"/>
      <c r="F17" s="550"/>
      <c r="G17" s="550"/>
      <c r="H17" s="550"/>
      <c r="I17" s="550"/>
      <c r="J17" s="550"/>
      <c r="K17" s="550"/>
      <c r="L17" s="550"/>
      <c r="M17" s="550"/>
      <c r="N17" s="550"/>
      <c r="O17" s="550"/>
      <c r="P17" s="550"/>
      <c r="Q17" s="550"/>
      <c r="R17" s="550"/>
      <c r="S17" s="550"/>
      <c r="T17" s="550"/>
      <c r="U17" s="550"/>
      <c r="V17" s="550"/>
      <c r="W17" s="550"/>
      <c r="X17" s="550"/>
      <c r="Y17" s="550"/>
    </row>
    <row r="18" spans="1:25" ht="12.75">
      <c r="A18" s="549" t="s">
        <v>69</v>
      </c>
      <c r="B18" s="549"/>
      <c r="C18" s="549"/>
      <c r="D18" s="549"/>
      <c r="E18" s="549"/>
      <c r="F18" s="549"/>
      <c r="G18" s="549"/>
      <c r="H18" s="549"/>
      <c r="I18" s="549"/>
      <c r="J18" s="549"/>
      <c r="K18" s="549"/>
      <c r="L18" s="549"/>
      <c r="M18" s="549"/>
      <c r="N18" s="549"/>
      <c r="O18" s="549"/>
      <c r="P18" s="549"/>
      <c r="Q18" s="549"/>
      <c r="R18" s="549"/>
      <c r="S18" s="549"/>
      <c r="T18" s="549"/>
      <c r="U18" s="549"/>
      <c r="V18" s="549"/>
      <c r="W18" s="549"/>
      <c r="X18" s="549"/>
      <c r="Y18" s="549"/>
    </row>
    <row r="19" spans="1:25" ht="12.75">
      <c r="A19" s="573" t="s">
        <v>99</v>
      </c>
      <c r="B19" s="573"/>
      <c r="C19" s="573"/>
      <c r="D19" s="573"/>
      <c r="E19" s="573"/>
      <c r="F19" s="573"/>
      <c r="G19" s="573"/>
      <c r="H19" s="573"/>
      <c r="I19" s="573"/>
      <c r="J19" s="573"/>
      <c r="K19" s="573"/>
      <c r="L19" s="573"/>
      <c r="M19" s="573"/>
      <c r="N19" s="573"/>
      <c r="O19" s="573"/>
      <c r="P19" s="573"/>
      <c r="Q19" s="573"/>
      <c r="R19" s="573"/>
      <c r="S19" s="573"/>
      <c r="T19" s="573"/>
      <c r="U19" s="573"/>
      <c r="V19" s="573"/>
      <c r="W19" s="573"/>
      <c r="X19" s="573"/>
      <c r="Y19" s="573"/>
    </row>
    <row r="20" spans="1:25" s="145" customFormat="1" ht="12.75">
      <c r="A20" s="277" t="s">
        <v>222</v>
      </c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</row>
    <row r="21" spans="1:25" s="145" customFormat="1" ht="12.75">
      <c r="A21" s="569" t="s">
        <v>280</v>
      </c>
      <c r="B21" s="570"/>
      <c r="C21" s="570"/>
      <c r="D21" s="570"/>
      <c r="E21" s="570"/>
      <c r="F21" s="570"/>
      <c r="G21" s="570"/>
      <c r="H21" s="570"/>
      <c r="I21" s="570"/>
      <c r="J21" s="570"/>
      <c r="K21" s="570"/>
      <c r="L21" s="570"/>
      <c r="M21" s="570"/>
      <c r="N21" s="570"/>
      <c r="O21" s="570"/>
      <c r="P21" s="570"/>
      <c r="Q21" s="570"/>
      <c r="R21" s="570"/>
      <c r="S21" s="570"/>
      <c r="T21" s="570"/>
      <c r="U21" s="570"/>
      <c r="V21" s="570"/>
      <c r="W21" s="570"/>
      <c r="X21" s="570"/>
      <c r="Y21" s="570"/>
    </row>
    <row r="22" spans="1:25" ht="12.75">
      <c r="A22" s="487"/>
      <c r="B22" s="572" t="s">
        <v>86</v>
      </c>
      <c r="C22" s="572"/>
      <c r="D22" s="572"/>
      <c r="E22" s="572"/>
      <c r="F22" s="572"/>
      <c r="G22" s="572"/>
      <c r="H22" s="572"/>
      <c r="I22" s="572"/>
      <c r="J22" s="572"/>
      <c r="K22" s="572"/>
      <c r="L22" s="572"/>
      <c r="M22" s="572"/>
      <c r="N22" s="572"/>
      <c r="O22" s="572"/>
      <c r="P22" s="572"/>
      <c r="Q22" s="572"/>
      <c r="R22" s="572"/>
      <c r="S22" s="572"/>
      <c r="T22" s="572"/>
      <c r="U22" s="572"/>
      <c r="V22" s="572"/>
      <c r="W22" s="572"/>
      <c r="X22" s="572"/>
      <c r="Y22" s="572"/>
    </row>
    <row r="23" spans="1:25" s="145" customFormat="1" ht="12.75">
      <c r="A23" s="571" t="s">
        <v>87</v>
      </c>
      <c r="B23" s="571"/>
      <c r="C23" s="571"/>
      <c r="D23" s="571"/>
      <c r="E23" s="571"/>
      <c r="F23" s="571"/>
      <c r="G23" s="571"/>
      <c r="H23" s="571"/>
      <c r="I23" s="571"/>
      <c r="J23" s="571"/>
      <c r="K23" s="571"/>
      <c r="L23" s="571"/>
      <c r="M23" s="571"/>
      <c r="N23" s="571"/>
      <c r="O23" s="571"/>
      <c r="P23" s="571"/>
      <c r="Q23" s="571"/>
      <c r="R23" s="571"/>
      <c r="S23" s="571"/>
      <c r="T23" s="571"/>
      <c r="U23" s="571"/>
      <c r="V23" s="571"/>
      <c r="W23" s="571"/>
      <c r="X23" s="571"/>
      <c r="Y23" s="571"/>
    </row>
    <row r="24" spans="1:25" ht="12.75">
      <c r="A24" s="548" t="s">
        <v>263</v>
      </c>
      <c r="B24" s="548"/>
      <c r="C24" s="548"/>
      <c r="D24" s="548"/>
      <c r="E24" s="548"/>
      <c r="F24" s="548"/>
      <c r="G24" s="548"/>
      <c r="H24" s="548"/>
      <c r="I24" s="548"/>
      <c r="J24" s="548"/>
      <c r="K24" s="548"/>
      <c r="L24" s="548"/>
      <c r="M24" s="548"/>
      <c r="N24" s="548"/>
      <c r="O24" s="548"/>
      <c r="P24" s="548"/>
      <c r="Q24" s="548"/>
      <c r="R24" s="548"/>
      <c r="S24" s="548"/>
      <c r="T24" s="548"/>
      <c r="U24" s="548"/>
      <c r="V24" s="548"/>
      <c r="W24" s="548"/>
      <c r="X24" s="548"/>
      <c r="Y24" s="548"/>
    </row>
    <row r="25" spans="1:25" ht="12.75">
      <c r="A25" s="548"/>
      <c r="B25" s="548"/>
      <c r="C25" s="548"/>
      <c r="D25" s="548"/>
      <c r="E25" s="548"/>
      <c r="F25" s="548"/>
      <c r="G25" s="548"/>
      <c r="H25" s="548"/>
      <c r="I25" s="548"/>
      <c r="J25" s="548"/>
      <c r="K25" s="548"/>
      <c r="L25" s="548"/>
      <c r="M25" s="548"/>
      <c r="N25" s="548"/>
      <c r="O25" s="548"/>
      <c r="P25" s="548"/>
      <c r="Q25" s="548"/>
      <c r="R25" s="548"/>
      <c r="S25" s="548"/>
      <c r="T25" s="548"/>
      <c r="U25" s="548"/>
      <c r="V25" s="548"/>
      <c r="W25" s="548"/>
      <c r="X25" s="548"/>
      <c r="Y25" s="548"/>
    </row>
    <row r="26" spans="2:20" ht="12.75">
      <c r="B26" s="94"/>
      <c r="C26" s="94"/>
      <c r="D26" s="94"/>
      <c r="E26" s="94"/>
      <c r="F26" s="94"/>
      <c r="G26" s="358" t="s">
        <v>289</v>
      </c>
      <c r="H26" s="96" t="s">
        <v>290</v>
      </c>
      <c r="I26" s="358" t="s">
        <v>265</v>
      </c>
      <c r="J26" s="96" t="s">
        <v>266</v>
      </c>
      <c r="K26" s="358" t="s">
        <v>236</v>
      </c>
      <c r="L26" s="96" t="s">
        <v>229</v>
      </c>
      <c r="M26" s="360" t="s">
        <v>238</v>
      </c>
      <c r="N26" s="96" t="s">
        <v>203</v>
      </c>
      <c r="O26" s="358" t="s">
        <v>205</v>
      </c>
      <c r="P26" s="97" t="s">
        <v>84</v>
      </c>
      <c r="Q26" s="95" t="s">
        <v>63</v>
      </c>
      <c r="R26" s="95" t="s">
        <v>59</v>
      </c>
      <c r="S26" s="96" t="s">
        <v>58</v>
      </c>
      <c r="T26" s="97" t="s">
        <v>50</v>
      </c>
    </row>
    <row r="27" spans="2:20" ht="12.75">
      <c r="B27" s="93" t="s">
        <v>73</v>
      </c>
      <c r="C27" s="93"/>
      <c r="D27" s="93"/>
      <c r="E27" s="93"/>
      <c r="F27" s="93"/>
      <c r="G27" s="359">
        <f aca="true" t="shared" si="3" ref="G27:M27">SUM(C5:C6)</f>
        <v>0</v>
      </c>
      <c r="H27" s="67">
        <f>SUM(D5:D6)</f>
        <v>84232218</v>
      </c>
      <c r="I27" s="359">
        <f t="shared" si="3"/>
        <v>65828337</v>
      </c>
      <c r="J27" s="67">
        <f t="shared" si="3"/>
        <v>65828337</v>
      </c>
      <c r="K27" s="359">
        <f t="shared" si="3"/>
        <v>63613121</v>
      </c>
      <c r="L27" s="67">
        <f t="shared" si="3"/>
        <v>63613121</v>
      </c>
      <c r="M27" s="357">
        <f t="shared" si="3"/>
        <v>62820457</v>
      </c>
      <c r="N27" s="67">
        <f aca="true" t="shared" si="4" ref="N27:T27">SUM(J5:J6)</f>
        <v>62820457</v>
      </c>
      <c r="O27" s="357">
        <f t="shared" si="4"/>
        <v>59033931</v>
      </c>
      <c r="P27" s="17">
        <f t="shared" si="4"/>
        <v>59033931</v>
      </c>
      <c r="Q27" s="66">
        <f t="shared" si="4"/>
        <v>56374534</v>
      </c>
      <c r="R27" s="66">
        <f t="shared" si="4"/>
        <v>56420402</v>
      </c>
      <c r="S27" s="67">
        <f t="shared" si="4"/>
        <v>50652213</v>
      </c>
      <c r="T27" s="17">
        <f t="shared" si="4"/>
        <v>45299397</v>
      </c>
    </row>
    <row r="28" spans="2:20" ht="12.75">
      <c r="B28" s="93" t="s">
        <v>74</v>
      </c>
      <c r="C28" s="93"/>
      <c r="D28" s="93"/>
      <c r="E28" s="93"/>
      <c r="F28" s="93"/>
      <c r="G28" s="359">
        <f aca="true" t="shared" si="5" ref="G28:M28">SUM(C8:C9)</f>
        <v>0</v>
      </c>
      <c r="H28" s="67">
        <f>SUM(D8:D9)</f>
        <v>37892195</v>
      </c>
      <c r="I28" s="359">
        <f t="shared" si="5"/>
        <v>45095790</v>
      </c>
      <c r="J28" s="67">
        <f t="shared" si="5"/>
        <v>45095790</v>
      </c>
      <c r="K28" s="359">
        <f t="shared" si="5"/>
        <v>43644630</v>
      </c>
      <c r="L28" s="67">
        <f t="shared" si="5"/>
        <v>43644630</v>
      </c>
      <c r="M28" s="357">
        <f t="shared" si="5"/>
        <v>41904083</v>
      </c>
      <c r="N28" s="67">
        <f aca="true" t="shared" si="6" ref="N28:T28">SUM(J8:J9)</f>
        <v>41904083</v>
      </c>
      <c r="O28" s="357">
        <f t="shared" si="6"/>
        <v>38848583</v>
      </c>
      <c r="P28" s="17">
        <f t="shared" si="6"/>
        <v>38848583</v>
      </c>
      <c r="Q28" s="66">
        <f t="shared" si="6"/>
        <v>38235219</v>
      </c>
      <c r="R28" s="66">
        <f t="shared" si="6"/>
        <v>34041145</v>
      </c>
      <c r="S28" s="67">
        <f t="shared" si="6"/>
        <v>30417014</v>
      </c>
      <c r="T28" s="17">
        <f t="shared" si="6"/>
        <v>27287581</v>
      </c>
    </row>
    <row r="29" spans="2:20" ht="12.75">
      <c r="B29" s="93" t="s">
        <v>75</v>
      </c>
      <c r="C29" s="93"/>
      <c r="D29" s="93"/>
      <c r="E29" s="93"/>
      <c r="F29" s="93"/>
      <c r="G29" s="359">
        <f aca="true" t="shared" si="7" ref="G29:M29">SUM(C10:C11)</f>
        <v>0</v>
      </c>
      <c r="H29" s="67">
        <f>SUM(D10:D11)</f>
        <v>24713619</v>
      </c>
      <c r="I29" s="359">
        <f t="shared" si="7"/>
        <v>27689096</v>
      </c>
      <c r="J29" s="67">
        <f t="shared" si="7"/>
        <v>27689096</v>
      </c>
      <c r="K29" s="359">
        <f t="shared" si="7"/>
        <v>28147381</v>
      </c>
      <c r="L29" s="67">
        <f t="shared" si="7"/>
        <v>28147381</v>
      </c>
      <c r="M29" s="357">
        <f t="shared" si="7"/>
        <v>24921038</v>
      </c>
      <c r="N29" s="67">
        <f aca="true" t="shared" si="8" ref="N29:T29">SUM(J10:J11)</f>
        <v>24921038</v>
      </c>
      <c r="O29" s="357">
        <f t="shared" si="8"/>
        <v>21109821</v>
      </c>
      <c r="P29" s="17">
        <f t="shared" si="8"/>
        <v>21109821</v>
      </c>
      <c r="Q29" s="66">
        <f t="shared" si="8"/>
        <v>19944618</v>
      </c>
      <c r="R29" s="66">
        <f t="shared" si="8"/>
        <v>18002011</v>
      </c>
      <c r="S29" s="67">
        <f t="shared" si="8"/>
        <v>16864035</v>
      </c>
      <c r="T29" s="17">
        <f t="shared" si="8"/>
        <v>11423685</v>
      </c>
    </row>
    <row r="30" spans="2:20" ht="12.75">
      <c r="B30" s="93" t="s">
        <v>76</v>
      </c>
      <c r="C30" s="93"/>
      <c r="D30" s="93"/>
      <c r="E30" s="93"/>
      <c r="F30" s="93"/>
      <c r="G30" s="359">
        <f aca="true" t="shared" si="9" ref="G30:M30">SUM(C12:C13)</f>
        <v>0</v>
      </c>
      <c r="H30" s="67">
        <f>SUM(D12:D13)</f>
        <v>5135415</v>
      </c>
      <c r="I30" s="359">
        <f t="shared" si="9"/>
        <v>6771422</v>
      </c>
      <c r="J30" s="67">
        <f t="shared" si="9"/>
        <v>6771422</v>
      </c>
      <c r="K30" s="359">
        <f t="shared" si="9"/>
        <v>8131271</v>
      </c>
      <c r="L30" s="67">
        <f t="shared" si="9"/>
        <v>8131271</v>
      </c>
      <c r="M30" s="357">
        <f t="shared" si="9"/>
        <v>7706944</v>
      </c>
      <c r="N30" s="67">
        <f aca="true" t="shared" si="10" ref="N30:T30">SUM(J12:J13)</f>
        <v>7706944</v>
      </c>
      <c r="O30" s="357">
        <f t="shared" si="10"/>
        <v>5978258</v>
      </c>
      <c r="P30" s="17">
        <f t="shared" si="10"/>
        <v>5978258</v>
      </c>
      <c r="Q30" s="66">
        <f t="shared" si="10"/>
        <v>7085539</v>
      </c>
      <c r="R30" s="66">
        <f t="shared" si="10"/>
        <v>7069874</v>
      </c>
      <c r="S30" s="67">
        <f t="shared" si="10"/>
        <v>6460045</v>
      </c>
      <c r="T30" s="17">
        <f t="shared" si="10"/>
        <v>6639869</v>
      </c>
    </row>
    <row r="31" spans="2:20" ht="12.75">
      <c r="B31" s="93" t="s">
        <v>77</v>
      </c>
      <c r="C31" s="93"/>
      <c r="D31" s="93"/>
      <c r="E31" s="93"/>
      <c r="F31" s="93"/>
      <c r="G31" s="359">
        <f aca="true" t="shared" si="11" ref="G31:M31">SUM(C14:C15)</f>
        <v>0</v>
      </c>
      <c r="H31" s="67">
        <f>SUM(D14:D15)</f>
        <v>1306931</v>
      </c>
      <c r="I31" s="359">
        <f t="shared" si="11"/>
        <v>1017708</v>
      </c>
      <c r="J31" s="67">
        <f t="shared" si="11"/>
        <v>1017708</v>
      </c>
      <c r="K31" s="359">
        <f t="shared" si="11"/>
        <v>803202</v>
      </c>
      <c r="L31" s="67">
        <f t="shared" si="11"/>
        <v>803202</v>
      </c>
      <c r="M31" s="357">
        <f t="shared" si="11"/>
        <v>422418</v>
      </c>
      <c r="N31" s="67">
        <f aca="true" t="shared" si="12" ref="N31:T31">SUM(J14:J15)</f>
        <v>422418</v>
      </c>
      <c r="O31" s="357">
        <f t="shared" si="12"/>
        <v>557745</v>
      </c>
      <c r="P31" s="17">
        <f t="shared" si="12"/>
        <v>557745</v>
      </c>
      <c r="Q31" s="66">
        <f t="shared" si="12"/>
        <v>366258</v>
      </c>
      <c r="R31" s="66">
        <f t="shared" si="12"/>
        <v>143670</v>
      </c>
      <c r="S31" s="67">
        <f t="shared" si="12"/>
        <v>45107</v>
      </c>
      <c r="T31" s="17">
        <f t="shared" si="12"/>
        <v>31286</v>
      </c>
    </row>
    <row r="32" ht="12.75">
      <c r="O32" s="61"/>
    </row>
    <row r="34" ht="12.75">
      <c r="Q34" s="61"/>
    </row>
    <row r="37" ht="12.75">
      <c r="O37" s="61"/>
    </row>
    <row r="38" ht="12.75">
      <c r="O38" s="61"/>
    </row>
  </sheetData>
  <sheetProtection/>
  <mergeCells count="50">
    <mergeCell ref="D3:X3"/>
    <mergeCell ref="A21:Y21"/>
    <mergeCell ref="A23:Y23"/>
    <mergeCell ref="B22:Y22"/>
    <mergeCell ref="A19:Y19"/>
    <mergeCell ref="X10:X11"/>
    <mergeCell ref="Y10:Y11"/>
    <mergeCell ref="Q10:Q11"/>
    <mergeCell ref="R10:R11"/>
    <mergeCell ref="S10:S11"/>
    <mergeCell ref="T10:T11"/>
    <mergeCell ref="A24:Y24"/>
    <mergeCell ref="W12:W13"/>
    <mergeCell ref="X12:X13"/>
    <mergeCell ref="Y12:Y13"/>
    <mergeCell ref="Q12:Q13"/>
    <mergeCell ref="S12:S13"/>
    <mergeCell ref="T12:T13"/>
    <mergeCell ref="U12:U13"/>
    <mergeCell ref="V12:V13"/>
    <mergeCell ref="R12:R13"/>
    <mergeCell ref="Y8:Y9"/>
    <mergeCell ref="Y5:Y6"/>
    <mergeCell ref="T8:T9"/>
    <mergeCell ref="U8:U9"/>
    <mergeCell ref="V8:V9"/>
    <mergeCell ref="U10:U11"/>
    <mergeCell ref="V10:V11"/>
    <mergeCell ref="W10:W11"/>
    <mergeCell ref="W8:W9"/>
    <mergeCell ref="W5:W6"/>
    <mergeCell ref="B3:B4"/>
    <mergeCell ref="A1:Y1"/>
    <mergeCell ref="Y3:Y4"/>
    <mergeCell ref="Q5:Q6"/>
    <mergeCell ref="R5:R6"/>
    <mergeCell ref="S5:S6"/>
    <mergeCell ref="T5:T6"/>
    <mergeCell ref="U5:U6"/>
    <mergeCell ref="V5:V6"/>
    <mergeCell ref="X5:X6"/>
    <mergeCell ref="A25:Y25"/>
    <mergeCell ref="A18:Y18"/>
    <mergeCell ref="A17:Y17"/>
    <mergeCell ref="A2:Y2"/>
    <mergeCell ref="A3:A4"/>
    <mergeCell ref="X8:X9"/>
    <mergeCell ref="Q8:Q9"/>
    <mergeCell ref="R8:R9"/>
    <mergeCell ref="S8:S9"/>
  </mergeCells>
  <printOptions/>
  <pageMargins left="0.2362204724409449" right="0.1968503937007874" top="0.984251968503937" bottom="0.984251968503937" header="0.5118110236220472" footer="0.5118110236220472"/>
  <pageSetup fitToHeight="1" fitToWidth="1" horizontalDpi="600" verticalDpi="600" orientation="landscape" paperSize="8" scale="68" r:id="rId1"/>
  <ignoredErrors>
    <ignoredError sqref="H27:H31 I27:I31 J27:J31 K27:L31 M27:O31 P27:T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143"/>
  <sheetViews>
    <sheetView tabSelected="1" zoomScalePageLayoutView="0" workbookViewId="0" topLeftCell="A1">
      <pane xSplit="1" ySplit="6" topLeftCell="B1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96" sqref="P96"/>
    </sheetView>
  </sheetViews>
  <sheetFormatPr defaultColWidth="9.140625" defaultRowHeight="12.75"/>
  <cols>
    <col min="1" max="1" width="18.57421875" style="0" customWidth="1"/>
    <col min="2" max="2" width="24.421875" style="0" customWidth="1"/>
    <col min="3" max="3" width="11.140625" style="0" customWidth="1"/>
    <col min="4" max="4" width="9.8515625" style="0" bestFit="1" customWidth="1"/>
    <col min="5" max="5" width="12.28125" style="0" bestFit="1" customWidth="1"/>
    <col min="6" max="6" width="11.57421875" style="0" customWidth="1"/>
    <col min="7" max="7" width="11.140625" style="0" bestFit="1" customWidth="1"/>
    <col min="8" max="8" width="11.140625" style="0" customWidth="1"/>
    <col min="9" max="9" width="10.421875" style="0" customWidth="1"/>
    <col min="10" max="10" width="12.00390625" style="0" customWidth="1"/>
    <col min="13" max="13" width="11.57421875" style="0" customWidth="1"/>
    <col min="14" max="14" width="17.57421875" style="0" customWidth="1"/>
    <col min="15" max="15" width="15.140625" style="0" customWidth="1"/>
    <col min="16" max="16" width="13.421875" style="0" customWidth="1"/>
    <col min="17" max="17" width="14.140625" style="0" customWidth="1"/>
    <col min="18" max="18" width="11.28125" style="0" customWidth="1"/>
    <col min="19" max="20" width="17.57421875" style="0" customWidth="1"/>
  </cols>
  <sheetData>
    <row r="1" spans="1:20" ht="30.75" customHeight="1">
      <c r="A1" s="629" t="s">
        <v>202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507"/>
      <c r="T1" s="507"/>
    </row>
    <row r="2" spans="1:20" ht="15" customHeight="1" thickBot="1">
      <c r="A2" s="507"/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637" t="s">
        <v>336</v>
      </c>
      <c r="N2" s="637"/>
      <c r="O2" s="507"/>
      <c r="T2" s="507"/>
    </row>
    <row r="3" spans="1:20" ht="13.5" customHeight="1">
      <c r="A3" s="612" t="s">
        <v>100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4"/>
      <c r="O3" s="510"/>
      <c r="T3" s="510"/>
    </row>
    <row r="4" spans="1:20" ht="13.5" customHeight="1" thickBot="1">
      <c r="A4" s="615"/>
      <c r="B4" s="616"/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  <c r="N4" s="617"/>
      <c r="O4" s="510"/>
      <c r="S4" s="93" t="s">
        <v>316</v>
      </c>
      <c r="T4" s="510"/>
    </row>
    <row r="5" spans="1:20" ht="15" customHeight="1">
      <c r="A5" s="638" t="s">
        <v>11</v>
      </c>
      <c r="B5" s="640" t="s">
        <v>101</v>
      </c>
      <c r="C5" s="620" t="s">
        <v>292</v>
      </c>
      <c r="D5" s="621"/>
      <c r="E5" s="621"/>
      <c r="F5" s="621"/>
      <c r="G5" s="621"/>
      <c r="H5" s="621"/>
      <c r="I5" s="621"/>
      <c r="J5" s="621"/>
      <c r="K5" s="621"/>
      <c r="L5" s="621"/>
      <c r="M5" s="621"/>
      <c r="N5" s="598" t="s">
        <v>102</v>
      </c>
      <c r="O5" s="600" t="s">
        <v>31</v>
      </c>
      <c r="P5" s="591" t="s">
        <v>338</v>
      </c>
      <c r="Q5" s="582" t="s">
        <v>339</v>
      </c>
      <c r="S5" s="598" t="s">
        <v>102</v>
      </c>
      <c r="T5" s="600" t="s">
        <v>31</v>
      </c>
    </row>
    <row r="6" spans="1:20" ht="46.5" customHeight="1" thickBot="1">
      <c r="A6" s="639"/>
      <c r="B6" s="641"/>
      <c r="C6" s="229" t="s">
        <v>46</v>
      </c>
      <c r="D6" s="229" t="s">
        <v>47</v>
      </c>
      <c r="E6" s="229" t="s">
        <v>51</v>
      </c>
      <c r="F6" s="229" t="s">
        <v>48</v>
      </c>
      <c r="G6" s="229" t="s">
        <v>49</v>
      </c>
      <c r="H6" s="229" t="s">
        <v>54</v>
      </c>
      <c r="I6" s="229" t="s">
        <v>55</v>
      </c>
      <c r="J6" s="229" t="s">
        <v>56</v>
      </c>
      <c r="K6" s="229" t="s">
        <v>57</v>
      </c>
      <c r="L6" s="229" t="s">
        <v>7</v>
      </c>
      <c r="M6" s="231" t="s">
        <v>278</v>
      </c>
      <c r="N6" s="599"/>
      <c r="O6" s="601"/>
      <c r="P6" s="592"/>
      <c r="Q6" s="583"/>
      <c r="S6" s="599"/>
      <c r="T6" s="601"/>
    </row>
    <row r="7" spans="1:20" ht="12.75">
      <c r="A7" s="633" t="s">
        <v>12</v>
      </c>
      <c r="B7" s="279" t="s">
        <v>207</v>
      </c>
      <c r="C7" s="233"/>
      <c r="D7" s="233"/>
      <c r="E7" s="242">
        <v>510739</v>
      </c>
      <c r="F7" s="233"/>
      <c r="G7" s="233"/>
      <c r="H7" s="233"/>
      <c r="I7" s="232"/>
      <c r="J7" s="233"/>
      <c r="K7" s="233"/>
      <c r="L7" s="233"/>
      <c r="M7" s="440"/>
      <c r="N7" s="239">
        <f>SUM(C7:M7)</f>
        <v>510739</v>
      </c>
      <c r="O7" s="584">
        <f>SUM(N7:N11)</f>
        <v>30511654</v>
      </c>
      <c r="P7" s="537">
        <f>N7/S7</f>
        <v>0.3616307046126875</v>
      </c>
      <c r="Q7" s="574">
        <f>O7/T7</f>
        <v>1.3238684976512478</v>
      </c>
      <c r="S7" s="239">
        <v>1412322</v>
      </c>
      <c r="T7" s="584">
        <f>SUM(S7:S11)</f>
        <v>23047345</v>
      </c>
    </row>
    <row r="8" spans="1:20" ht="12.75">
      <c r="A8" s="631"/>
      <c r="B8" s="284" t="s">
        <v>208</v>
      </c>
      <c r="C8" s="236"/>
      <c r="D8" s="236"/>
      <c r="E8" s="441"/>
      <c r="F8" s="236"/>
      <c r="G8" s="236"/>
      <c r="H8" s="236"/>
      <c r="I8" s="235"/>
      <c r="J8" s="236"/>
      <c r="K8" s="236"/>
      <c r="L8" s="236"/>
      <c r="M8" s="442"/>
      <c r="N8" s="240"/>
      <c r="O8" s="585"/>
      <c r="P8" s="535"/>
      <c r="Q8" s="575"/>
      <c r="S8" s="240">
        <v>0</v>
      </c>
      <c r="T8" s="585"/>
    </row>
    <row r="9" spans="1:20" ht="12.75">
      <c r="A9" s="631"/>
      <c r="B9" s="284" t="s">
        <v>209</v>
      </c>
      <c r="C9" s="236"/>
      <c r="D9" s="236"/>
      <c r="E9" s="243">
        <v>2346439</v>
      </c>
      <c r="F9" s="236"/>
      <c r="G9" s="236"/>
      <c r="H9" s="236"/>
      <c r="I9" s="235"/>
      <c r="J9" s="236"/>
      <c r="K9" s="236"/>
      <c r="L9" s="236"/>
      <c r="M9" s="442"/>
      <c r="N9" s="240">
        <f aca="true" t="shared" si="0" ref="N9:N25">SUM(C9:M9)</f>
        <v>2346439</v>
      </c>
      <c r="O9" s="585"/>
      <c r="P9" s="535">
        <f aca="true" t="shared" si="1" ref="P9:P71">N9/S9</f>
        <v>0.9578807281960635</v>
      </c>
      <c r="Q9" s="575"/>
      <c r="S9" s="240">
        <v>2449615</v>
      </c>
      <c r="T9" s="585"/>
    </row>
    <row r="10" spans="1:20" ht="12.75">
      <c r="A10" s="631"/>
      <c r="B10" s="284" t="s">
        <v>210</v>
      </c>
      <c r="C10" s="235">
        <v>709607</v>
      </c>
      <c r="D10" s="235">
        <v>26944869</v>
      </c>
      <c r="E10" s="441"/>
      <c r="F10" s="236"/>
      <c r="G10" s="236"/>
      <c r="H10" s="236"/>
      <c r="I10" s="235"/>
      <c r="J10" s="236"/>
      <c r="K10" s="236"/>
      <c r="L10" s="236"/>
      <c r="M10" s="442"/>
      <c r="N10" s="240">
        <f t="shared" si="0"/>
        <v>27654476</v>
      </c>
      <c r="O10" s="585"/>
      <c r="P10" s="535">
        <f t="shared" si="1"/>
        <v>1.4414327805799074</v>
      </c>
      <c r="Q10" s="575"/>
      <c r="S10" s="240">
        <v>19185408</v>
      </c>
      <c r="T10" s="585"/>
    </row>
    <row r="11" spans="1:20" ht="13.5" thickBot="1">
      <c r="A11" s="632"/>
      <c r="B11" s="290" t="s">
        <v>212</v>
      </c>
      <c r="C11" s="443"/>
      <c r="D11" s="444"/>
      <c r="E11" s="445"/>
      <c r="F11" s="444"/>
      <c r="G11" s="444"/>
      <c r="H11" s="444"/>
      <c r="I11" s="201"/>
      <c r="J11" s="444"/>
      <c r="K11" s="444"/>
      <c r="L11" s="444"/>
      <c r="M11" s="446"/>
      <c r="N11" s="386"/>
      <c r="O11" s="586"/>
      <c r="P11" s="536"/>
      <c r="Q11" s="576"/>
      <c r="S11" s="386">
        <v>0</v>
      </c>
      <c r="T11" s="586"/>
    </row>
    <row r="12" spans="1:20" ht="12.75">
      <c r="A12" s="633" t="s">
        <v>13</v>
      </c>
      <c r="B12" s="182" t="s">
        <v>127</v>
      </c>
      <c r="C12" s="183"/>
      <c r="D12" s="184"/>
      <c r="E12" s="184">
        <v>13762090</v>
      </c>
      <c r="F12" s="184"/>
      <c r="G12" s="184"/>
      <c r="H12" s="184"/>
      <c r="I12" s="184"/>
      <c r="J12" s="184"/>
      <c r="K12" s="184"/>
      <c r="L12" s="184"/>
      <c r="M12" s="209"/>
      <c r="N12" s="239">
        <f t="shared" si="0"/>
        <v>13762090</v>
      </c>
      <c r="O12" s="602">
        <f>SUM(N12:N18)</f>
        <v>89896916</v>
      </c>
      <c r="P12" s="537">
        <f t="shared" si="1"/>
        <v>1.0099620264980833</v>
      </c>
      <c r="Q12" s="574">
        <f>O12/T12</f>
        <v>0.9508352247564948</v>
      </c>
      <c r="S12" s="239">
        <v>13626344</v>
      </c>
      <c r="T12" s="602">
        <f>SUM(S12:S18)</f>
        <v>94545210</v>
      </c>
    </row>
    <row r="13" spans="1:20" ht="12.75">
      <c r="A13" s="631"/>
      <c r="B13" s="59" t="s">
        <v>128</v>
      </c>
      <c r="C13" s="105"/>
      <c r="D13" s="103"/>
      <c r="E13" s="103">
        <v>45690966</v>
      </c>
      <c r="F13" s="103"/>
      <c r="G13" s="103"/>
      <c r="H13" s="103"/>
      <c r="I13" s="103"/>
      <c r="J13" s="103"/>
      <c r="K13" s="103"/>
      <c r="L13" s="103"/>
      <c r="M13" s="195"/>
      <c r="N13" s="240">
        <f t="shared" si="0"/>
        <v>45690966</v>
      </c>
      <c r="O13" s="603"/>
      <c r="P13" s="535">
        <f t="shared" si="1"/>
        <v>0.9860825664935581</v>
      </c>
      <c r="Q13" s="575"/>
      <c r="S13" s="240">
        <v>46335842</v>
      </c>
      <c r="T13" s="603"/>
    </row>
    <row r="14" spans="1:20" ht="12.75">
      <c r="A14" s="631"/>
      <c r="B14" s="59" t="s">
        <v>129</v>
      </c>
      <c r="C14" s="105"/>
      <c r="D14" s="103"/>
      <c r="E14" s="103"/>
      <c r="F14" s="103"/>
      <c r="G14" s="103">
        <v>1155146</v>
      </c>
      <c r="H14" s="103"/>
      <c r="I14" s="103"/>
      <c r="J14" s="103"/>
      <c r="K14" s="103"/>
      <c r="L14" s="103"/>
      <c r="M14" s="195"/>
      <c r="N14" s="240">
        <f t="shared" si="0"/>
        <v>1155146</v>
      </c>
      <c r="O14" s="603"/>
      <c r="P14" s="535">
        <f t="shared" si="1"/>
        <v>0.9381987885364161</v>
      </c>
      <c r="Q14" s="575"/>
      <c r="S14" s="240">
        <v>1231238</v>
      </c>
      <c r="T14" s="603"/>
    </row>
    <row r="15" spans="1:20" ht="12.75">
      <c r="A15" s="631"/>
      <c r="B15" s="59" t="s">
        <v>130</v>
      </c>
      <c r="C15" s="105"/>
      <c r="D15" s="103"/>
      <c r="E15" s="103">
        <v>19357188</v>
      </c>
      <c r="F15" s="103"/>
      <c r="G15" s="103"/>
      <c r="H15" s="103"/>
      <c r="I15" s="103"/>
      <c r="J15" s="103"/>
      <c r="K15" s="103">
        <v>1585</v>
      </c>
      <c r="L15" s="103"/>
      <c r="M15" s="195"/>
      <c r="N15" s="240">
        <f t="shared" si="0"/>
        <v>19358773</v>
      </c>
      <c r="O15" s="603"/>
      <c r="P15" s="535">
        <f t="shared" si="1"/>
        <v>0.889145468320233</v>
      </c>
      <c r="Q15" s="575"/>
      <c r="S15" s="240">
        <v>21772335</v>
      </c>
      <c r="T15" s="603"/>
    </row>
    <row r="16" spans="1:20" ht="12.75">
      <c r="A16" s="631"/>
      <c r="B16" s="59" t="s">
        <v>131</v>
      </c>
      <c r="C16" s="105"/>
      <c r="D16" s="103"/>
      <c r="E16" s="103">
        <v>5769917</v>
      </c>
      <c r="F16" s="103"/>
      <c r="G16" s="103"/>
      <c r="H16" s="103"/>
      <c r="I16" s="103"/>
      <c r="J16" s="103"/>
      <c r="K16" s="103"/>
      <c r="L16" s="103"/>
      <c r="M16" s="195"/>
      <c r="N16" s="240">
        <f t="shared" si="0"/>
        <v>5769917</v>
      </c>
      <c r="O16" s="603"/>
      <c r="P16" s="535">
        <f t="shared" si="1"/>
        <v>0.9244992130427726</v>
      </c>
      <c r="Q16" s="575"/>
      <c r="S16" s="240">
        <v>6241127</v>
      </c>
      <c r="T16" s="603"/>
    </row>
    <row r="17" spans="1:20" ht="12.75">
      <c r="A17" s="631"/>
      <c r="B17" s="59" t="s">
        <v>132</v>
      </c>
      <c r="C17" s="105"/>
      <c r="D17" s="103"/>
      <c r="E17" s="103">
        <v>1272996</v>
      </c>
      <c r="F17" s="103"/>
      <c r="G17" s="103"/>
      <c r="H17" s="103"/>
      <c r="I17" s="103"/>
      <c r="J17" s="103"/>
      <c r="K17" s="103"/>
      <c r="L17" s="103"/>
      <c r="M17" s="195"/>
      <c r="N17" s="240">
        <f t="shared" si="0"/>
        <v>1272996</v>
      </c>
      <c r="O17" s="603"/>
      <c r="P17" s="535">
        <f t="shared" si="1"/>
        <v>1.0045913044576216</v>
      </c>
      <c r="Q17" s="575"/>
      <c r="S17" s="240">
        <v>1267178</v>
      </c>
      <c r="T17" s="603"/>
    </row>
    <row r="18" spans="1:20" ht="13.5" thickBot="1">
      <c r="A18" s="632"/>
      <c r="B18" s="177" t="s">
        <v>133</v>
      </c>
      <c r="C18" s="107"/>
      <c r="D18" s="106"/>
      <c r="E18" s="106">
        <v>2887028</v>
      </c>
      <c r="F18" s="106"/>
      <c r="G18" s="106"/>
      <c r="H18" s="106"/>
      <c r="I18" s="106"/>
      <c r="J18" s="106"/>
      <c r="K18" s="106"/>
      <c r="L18" s="106"/>
      <c r="M18" s="198"/>
      <c r="N18" s="386">
        <f t="shared" si="0"/>
        <v>2887028</v>
      </c>
      <c r="O18" s="604"/>
      <c r="P18" s="536">
        <f t="shared" si="1"/>
        <v>0.709143813560113</v>
      </c>
      <c r="Q18" s="576"/>
      <c r="S18" s="386">
        <v>4071146</v>
      </c>
      <c r="T18" s="604"/>
    </row>
    <row r="19" spans="1:20" ht="12.75">
      <c r="A19" s="633" t="s">
        <v>15</v>
      </c>
      <c r="B19" s="182" t="s">
        <v>322</v>
      </c>
      <c r="C19" s="184"/>
      <c r="D19" s="184"/>
      <c r="E19" s="184">
        <v>75514535</v>
      </c>
      <c r="F19" s="184"/>
      <c r="G19" s="184"/>
      <c r="H19" s="184"/>
      <c r="I19" s="184"/>
      <c r="J19" s="184"/>
      <c r="K19" s="184"/>
      <c r="L19" s="184"/>
      <c r="M19" s="209">
        <v>1305815</v>
      </c>
      <c r="N19" s="239">
        <f>SUM(C19:M19)</f>
        <v>76820350</v>
      </c>
      <c r="O19" s="584">
        <f>SUM(N19:N22)</f>
        <v>124050999</v>
      </c>
      <c r="P19" s="537">
        <f t="shared" si="1"/>
        <v>1.382461680098637</v>
      </c>
      <c r="Q19" s="574">
        <f>O19/T19</f>
        <v>1.160913195695962</v>
      </c>
      <c r="S19" s="239">
        <v>55567797</v>
      </c>
      <c r="T19" s="584">
        <f>SUM(S19:S22)</f>
        <v>106856395</v>
      </c>
    </row>
    <row r="20" spans="1:20" ht="12.75">
      <c r="A20" s="631"/>
      <c r="B20" s="58" t="s">
        <v>323</v>
      </c>
      <c r="C20" s="454"/>
      <c r="D20" s="100"/>
      <c r="E20" s="100">
        <v>45229656</v>
      </c>
      <c r="F20" s="100"/>
      <c r="G20" s="100"/>
      <c r="H20" s="100"/>
      <c r="I20" s="100"/>
      <c r="J20" s="100"/>
      <c r="K20" s="100"/>
      <c r="L20" s="100"/>
      <c r="M20" s="197"/>
      <c r="N20" s="240">
        <f>SUM(C20:M20)</f>
        <v>45229656</v>
      </c>
      <c r="O20" s="585"/>
      <c r="P20" s="535">
        <f t="shared" si="1"/>
        <v>0.9165949965529646</v>
      </c>
      <c r="Q20" s="575"/>
      <c r="S20" s="240">
        <v>49345301</v>
      </c>
      <c r="T20" s="585"/>
    </row>
    <row r="21" spans="1:20" ht="12.75">
      <c r="A21" s="631"/>
      <c r="B21" s="59" t="s">
        <v>324</v>
      </c>
      <c r="C21" s="244">
        <v>60</v>
      </c>
      <c r="D21" s="244"/>
      <c r="E21" s="244">
        <v>1140568</v>
      </c>
      <c r="F21" s="244"/>
      <c r="G21" s="244"/>
      <c r="H21" s="244"/>
      <c r="I21" s="244"/>
      <c r="J21" s="244"/>
      <c r="K21" s="244"/>
      <c r="L21" s="244"/>
      <c r="M21" s="387"/>
      <c r="N21" s="388">
        <f>SUM(C21:M21)</f>
        <v>1140628</v>
      </c>
      <c r="O21" s="585"/>
      <c r="P21" s="535">
        <f t="shared" si="1"/>
        <v>1.0022987455316816</v>
      </c>
      <c r="Q21" s="575"/>
      <c r="S21" s="388">
        <v>1138012</v>
      </c>
      <c r="T21" s="585"/>
    </row>
    <row r="22" spans="1:20" ht="13.5" thickBot="1">
      <c r="A22" s="632"/>
      <c r="B22" s="177" t="s">
        <v>325</v>
      </c>
      <c r="C22" s="106"/>
      <c r="D22" s="106"/>
      <c r="E22" s="106"/>
      <c r="F22" s="106"/>
      <c r="G22" s="106">
        <v>860365</v>
      </c>
      <c r="H22" s="106"/>
      <c r="I22" s="106"/>
      <c r="J22" s="106"/>
      <c r="K22" s="106"/>
      <c r="L22" s="106"/>
      <c r="M22" s="198"/>
      <c r="N22" s="386">
        <f>SUM(C22:M22)</f>
        <v>860365</v>
      </c>
      <c r="O22" s="586"/>
      <c r="P22" s="536">
        <f t="shared" si="1"/>
        <v>1.0683981447562043</v>
      </c>
      <c r="Q22" s="576"/>
      <c r="S22" s="386">
        <v>805285</v>
      </c>
      <c r="T22" s="586"/>
    </row>
    <row r="23" spans="1:20" ht="12.75">
      <c r="A23" s="633" t="s">
        <v>16</v>
      </c>
      <c r="B23" s="182" t="s">
        <v>155</v>
      </c>
      <c r="C23" s="448"/>
      <c r="D23" s="448"/>
      <c r="E23" s="458"/>
      <c r="F23" s="458"/>
      <c r="G23" s="226">
        <v>847207</v>
      </c>
      <c r="H23" s="448"/>
      <c r="I23" s="184"/>
      <c r="J23" s="448"/>
      <c r="K23" s="448"/>
      <c r="L23" s="448"/>
      <c r="M23" s="449"/>
      <c r="N23" s="239">
        <f t="shared" si="0"/>
        <v>847207</v>
      </c>
      <c r="O23" s="584">
        <f>SUM(N23:N25)</f>
        <v>21580972</v>
      </c>
      <c r="P23" s="537">
        <f t="shared" si="1"/>
        <v>1.0194110038203532</v>
      </c>
      <c r="Q23" s="574">
        <f>O23/T23</f>
        <v>0.9133964378042921</v>
      </c>
      <c r="S23" s="239">
        <v>831075</v>
      </c>
      <c r="T23" s="584">
        <f>SUM(S23:S25)</f>
        <v>23627169</v>
      </c>
    </row>
    <row r="24" spans="1:20" ht="12.75">
      <c r="A24" s="631"/>
      <c r="B24" s="202" t="s">
        <v>156</v>
      </c>
      <c r="C24" s="444"/>
      <c r="D24" s="444"/>
      <c r="E24" s="389">
        <v>15025213</v>
      </c>
      <c r="F24" s="445"/>
      <c r="G24" s="389">
        <v>3212413</v>
      </c>
      <c r="H24" s="444"/>
      <c r="I24" s="201"/>
      <c r="J24" s="444"/>
      <c r="K24" s="444"/>
      <c r="L24" s="444"/>
      <c r="M24" s="446"/>
      <c r="N24" s="240">
        <f t="shared" si="0"/>
        <v>18237626</v>
      </c>
      <c r="O24" s="585"/>
      <c r="P24" s="535">
        <f t="shared" si="1"/>
        <v>0.9024630154778699</v>
      </c>
      <c r="Q24" s="575"/>
      <c r="S24" s="240">
        <v>20208724</v>
      </c>
      <c r="T24" s="585"/>
    </row>
    <row r="25" spans="1:20" ht="13.5" thickBot="1">
      <c r="A25" s="632"/>
      <c r="B25" s="185" t="s">
        <v>157</v>
      </c>
      <c r="C25" s="459"/>
      <c r="D25" s="459"/>
      <c r="E25" s="460"/>
      <c r="F25" s="460"/>
      <c r="G25" s="228">
        <v>2496139</v>
      </c>
      <c r="H25" s="459"/>
      <c r="I25" s="187"/>
      <c r="J25" s="459"/>
      <c r="K25" s="459"/>
      <c r="L25" s="459"/>
      <c r="M25" s="461"/>
      <c r="N25" s="386">
        <f t="shared" si="0"/>
        <v>2496139</v>
      </c>
      <c r="O25" s="586"/>
      <c r="P25" s="536">
        <f t="shared" si="1"/>
        <v>0.9647398709886874</v>
      </c>
      <c r="Q25" s="576"/>
      <c r="S25" s="386">
        <v>2587370</v>
      </c>
      <c r="T25" s="586"/>
    </row>
    <row r="26" spans="1:20" ht="12.75">
      <c r="A26" s="633" t="s">
        <v>18</v>
      </c>
      <c r="B26" s="519" t="s">
        <v>115</v>
      </c>
      <c r="C26" s="180"/>
      <c r="D26" s="100"/>
      <c r="E26" s="389"/>
      <c r="F26" s="100"/>
      <c r="G26" s="100"/>
      <c r="H26" s="100"/>
      <c r="I26" s="100"/>
      <c r="J26" s="100"/>
      <c r="K26" s="100"/>
      <c r="L26" s="100"/>
      <c r="M26" s="197"/>
      <c r="N26" s="239"/>
      <c r="O26" s="584">
        <f>SUM(N26:N34)</f>
        <v>179998149</v>
      </c>
      <c r="P26" s="537"/>
      <c r="Q26" s="574">
        <f>O26/T26</f>
        <v>1.057738327467213</v>
      </c>
      <c r="S26" s="239">
        <v>1434278</v>
      </c>
      <c r="T26" s="584">
        <f>SUM(S26:S34)</f>
        <v>170172664</v>
      </c>
    </row>
    <row r="27" spans="1:20" ht="12.75">
      <c r="A27" s="631"/>
      <c r="B27" s="520" t="s">
        <v>318</v>
      </c>
      <c r="C27" s="105"/>
      <c r="D27" s="103"/>
      <c r="E27" s="244">
        <v>50234692</v>
      </c>
      <c r="F27" s="103"/>
      <c r="G27" s="103"/>
      <c r="H27" s="103">
        <v>5216906</v>
      </c>
      <c r="I27" s="103"/>
      <c r="J27" s="103">
        <v>448045</v>
      </c>
      <c r="K27" s="103"/>
      <c r="L27" s="103"/>
      <c r="M27" s="195"/>
      <c r="N27" s="240">
        <f aca="true" t="shared" si="2" ref="N27:N34">SUM(C27:M27)</f>
        <v>55899643</v>
      </c>
      <c r="O27" s="585"/>
      <c r="P27" s="535">
        <f t="shared" si="1"/>
        <v>1.206585690363528</v>
      </c>
      <c r="Q27" s="575"/>
      <c r="S27" s="240">
        <v>46328780</v>
      </c>
      <c r="T27" s="585"/>
    </row>
    <row r="28" spans="1:20" ht="14.25" customHeight="1">
      <c r="A28" s="631"/>
      <c r="B28" s="521" t="s">
        <v>319</v>
      </c>
      <c r="C28" s="105"/>
      <c r="D28" s="103"/>
      <c r="E28" s="244">
        <v>11703396</v>
      </c>
      <c r="F28" s="103"/>
      <c r="G28" s="103"/>
      <c r="H28" s="103"/>
      <c r="I28" s="103"/>
      <c r="J28" s="103"/>
      <c r="K28" s="103"/>
      <c r="L28" s="103"/>
      <c r="M28" s="195"/>
      <c r="N28" s="240">
        <f t="shared" si="2"/>
        <v>11703396</v>
      </c>
      <c r="O28" s="585"/>
      <c r="P28" s="535">
        <f t="shared" si="1"/>
        <v>1.0039772556189899</v>
      </c>
      <c r="Q28" s="575"/>
      <c r="S28" s="240">
        <v>11657033</v>
      </c>
      <c r="T28" s="585"/>
    </row>
    <row r="29" spans="1:20" ht="12.75">
      <c r="A29" s="631"/>
      <c r="B29" s="516" t="s">
        <v>119</v>
      </c>
      <c r="C29" s="105"/>
      <c r="D29" s="103"/>
      <c r="E29" s="244">
        <v>13667520</v>
      </c>
      <c r="F29" s="103"/>
      <c r="G29" s="103"/>
      <c r="H29" s="103"/>
      <c r="I29" s="103"/>
      <c r="J29" s="103"/>
      <c r="K29" s="103"/>
      <c r="L29" s="103"/>
      <c r="M29" s="195"/>
      <c r="N29" s="240">
        <f t="shared" si="2"/>
        <v>13667520</v>
      </c>
      <c r="O29" s="585"/>
      <c r="P29" s="535">
        <f t="shared" si="1"/>
        <v>1.010290123409336</v>
      </c>
      <c r="Q29" s="575"/>
      <c r="S29" s="240">
        <v>13528312</v>
      </c>
      <c r="T29" s="585"/>
    </row>
    <row r="30" spans="1:20" ht="12.75">
      <c r="A30" s="631"/>
      <c r="B30" s="516" t="s">
        <v>320</v>
      </c>
      <c r="C30" s="105"/>
      <c r="D30" s="103"/>
      <c r="E30" s="244">
        <v>42517872</v>
      </c>
      <c r="F30" s="103"/>
      <c r="G30" s="103"/>
      <c r="H30" s="103"/>
      <c r="I30" s="103"/>
      <c r="J30" s="103"/>
      <c r="K30" s="103"/>
      <c r="L30" s="103"/>
      <c r="M30" s="195"/>
      <c r="N30" s="240">
        <f t="shared" si="2"/>
        <v>42517872</v>
      </c>
      <c r="O30" s="585"/>
      <c r="P30" s="535">
        <f t="shared" si="1"/>
        <v>0.9689042509474578</v>
      </c>
      <c r="Q30" s="575"/>
      <c r="S30" s="240">
        <v>43882429</v>
      </c>
      <c r="T30" s="585"/>
    </row>
    <row r="31" spans="1:20" ht="12.75">
      <c r="A31" s="631"/>
      <c r="B31" s="516" t="s">
        <v>321</v>
      </c>
      <c r="C31" s="105"/>
      <c r="D31" s="103"/>
      <c r="E31" s="244">
        <v>7865968</v>
      </c>
      <c r="F31" s="103"/>
      <c r="G31" s="103"/>
      <c r="H31" s="103"/>
      <c r="I31" s="103"/>
      <c r="J31" s="103"/>
      <c r="K31" s="103"/>
      <c r="L31" s="103"/>
      <c r="M31" s="195"/>
      <c r="N31" s="240">
        <f t="shared" si="2"/>
        <v>7865968</v>
      </c>
      <c r="O31" s="585"/>
      <c r="P31" s="535">
        <f t="shared" si="1"/>
        <v>1.5367964209260712</v>
      </c>
      <c r="Q31" s="575"/>
      <c r="S31" s="240">
        <v>5118419</v>
      </c>
      <c r="T31" s="585"/>
    </row>
    <row r="32" spans="1:20" ht="12.75">
      <c r="A32" s="631"/>
      <c r="B32" s="516" t="s">
        <v>122</v>
      </c>
      <c r="C32" s="105"/>
      <c r="D32" s="103"/>
      <c r="E32" s="244">
        <v>41438076</v>
      </c>
      <c r="F32" s="103"/>
      <c r="G32" s="103"/>
      <c r="H32" s="103"/>
      <c r="I32" s="103">
        <v>3610570</v>
      </c>
      <c r="J32" s="103"/>
      <c r="K32" s="103">
        <v>956484</v>
      </c>
      <c r="L32" s="103"/>
      <c r="M32" s="195"/>
      <c r="N32" s="240">
        <f t="shared" si="2"/>
        <v>46005130</v>
      </c>
      <c r="O32" s="585"/>
      <c r="P32" s="535">
        <f t="shared" si="1"/>
        <v>0.9999546375517563</v>
      </c>
      <c r="Q32" s="575"/>
      <c r="S32" s="240">
        <v>46007217</v>
      </c>
      <c r="T32" s="585"/>
    </row>
    <row r="33" spans="1:20" ht="12.75">
      <c r="A33" s="631"/>
      <c r="B33" s="516" t="s">
        <v>317</v>
      </c>
      <c r="C33" s="105"/>
      <c r="D33" s="103">
        <v>1499</v>
      </c>
      <c r="E33" s="244">
        <v>1767261</v>
      </c>
      <c r="F33" s="103"/>
      <c r="G33" s="103"/>
      <c r="H33" s="103"/>
      <c r="I33" s="103"/>
      <c r="J33" s="103"/>
      <c r="K33" s="103"/>
      <c r="L33" s="103"/>
      <c r="M33" s="195"/>
      <c r="N33" s="240">
        <f t="shared" si="2"/>
        <v>1768760</v>
      </c>
      <c r="O33" s="585"/>
      <c r="P33" s="535">
        <f t="shared" si="1"/>
        <v>1.0469467505916141</v>
      </c>
      <c r="Q33" s="575"/>
      <c r="S33" s="240">
        <v>1689446</v>
      </c>
      <c r="T33" s="585"/>
    </row>
    <row r="34" spans="1:20" ht="13.5" thickBot="1">
      <c r="A34" s="632"/>
      <c r="B34" s="522" t="s">
        <v>125</v>
      </c>
      <c r="C34" s="186"/>
      <c r="D34" s="187"/>
      <c r="E34" s="228">
        <v>569860</v>
      </c>
      <c r="F34" s="187"/>
      <c r="G34" s="187"/>
      <c r="H34" s="187"/>
      <c r="I34" s="187"/>
      <c r="J34" s="187"/>
      <c r="K34" s="187"/>
      <c r="L34" s="187"/>
      <c r="M34" s="210"/>
      <c r="N34" s="386">
        <f t="shared" si="2"/>
        <v>569860</v>
      </c>
      <c r="O34" s="586"/>
      <c r="P34" s="536">
        <f t="shared" si="1"/>
        <v>1.0818414807783578</v>
      </c>
      <c r="Q34" s="576"/>
      <c r="S34" s="386">
        <v>526750</v>
      </c>
      <c r="T34" s="586"/>
    </row>
    <row r="35" spans="1:20" ht="12.75">
      <c r="A35" s="633" t="s">
        <v>19</v>
      </c>
      <c r="B35" s="182" t="s">
        <v>245</v>
      </c>
      <c r="C35" s="390"/>
      <c r="D35" s="226"/>
      <c r="E35" s="226">
        <v>9407691</v>
      </c>
      <c r="F35" s="226"/>
      <c r="G35" s="226"/>
      <c r="H35" s="226"/>
      <c r="I35" s="226"/>
      <c r="J35" s="226"/>
      <c r="K35" s="226"/>
      <c r="L35" s="226"/>
      <c r="M35" s="391"/>
      <c r="N35" s="392">
        <f aca="true" t="shared" si="3" ref="N35:N42">SUM(C35:M35)</f>
        <v>9407691</v>
      </c>
      <c r="O35" s="596">
        <f>SUM(N35:N42)</f>
        <v>60739069</v>
      </c>
      <c r="P35" s="537">
        <f t="shared" si="1"/>
        <v>0.9320577157653706</v>
      </c>
      <c r="Q35" s="577">
        <f>O35/T35</f>
        <v>0.9195880588100869</v>
      </c>
      <c r="S35" s="392">
        <v>10093464</v>
      </c>
      <c r="T35" s="596">
        <f>SUM(S35:S42)</f>
        <v>66050302</v>
      </c>
    </row>
    <row r="36" spans="1:20" ht="12.75">
      <c r="A36" s="631"/>
      <c r="B36" s="59" t="s">
        <v>246</v>
      </c>
      <c r="C36" s="244"/>
      <c r="D36" s="244"/>
      <c r="E36" s="244">
        <v>11652046</v>
      </c>
      <c r="F36" s="244"/>
      <c r="G36" s="244"/>
      <c r="H36" s="244"/>
      <c r="I36" s="244"/>
      <c r="J36" s="244"/>
      <c r="K36" s="244"/>
      <c r="L36" s="244"/>
      <c r="M36" s="387"/>
      <c r="N36" s="388">
        <f t="shared" si="3"/>
        <v>11652046</v>
      </c>
      <c r="O36" s="597"/>
      <c r="P36" s="535">
        <f t="shared" si="1"/>
        <v>0.7734691567779016</v>
      </c>
      <c r="Q36" s="578"/>
      <c r="S36" s="388">
        <v>15064655</v>
      </c>
      <c r="T36" s="597"/>
    </row>
    <row r="37" spans="1:20" ht="12.75">
      <c r="A37" s="631"/>
      <c r="B37" s="59" t="s">
        <v>247</v>
      </c>
      <c r="C37" s="244"/>
      <c r="D37" s="244"/>
      <c r="E37" s="244">
        <v>10524870</v>
      </c>
      <c r="F37" s="244"/>
      <c r="G37" s="244"/>
      <c r="H37" s="244"/>
      <c r="I37" s="244"/>
      <c r="J37" s="244"/>
      <c r="K37" s="244"/>
      <c r="L37" s="244"/>
      <c r="M37" s="387"/>
      <c r="N37" s="388">
        <f t="shared" si="3"/>
        <v>10524870</v>
      </c>
      <c r="O37" s="597"/>
      <c r="P37" s="535">
        <f t="shared" si="1"/>
        <v>0.9297106236628896</v>
      </c>
      <c r="Q37" s="578"/>
      <c r="S37" s="388">
        <v>11320587</v>
      </c>
      <c r="T37" s="597"/>
    </row>
    <row r="38" spans="1:20" ht="12.75">
      <c r="A38" s="631"/>
      <c r="B38" s="59" t="s">
        <v>248</v>
      </c>
      <c r="C38" s="244"/>
      <c r="D38" s="244"/>
      <c r="E38" s="244"/>
      <c r="F38" s="244"/>
      <c r="G38" s="244">
        <v>279028</v>
      </c>
      <c r="H38" s="244"/>
      <c r="I38" s="244"/>
      <c r="J38" s="244"/>
      <c r="K38" s="244"/>
      <c r="L38" s="244"/>
      <c r="M38" s="387"/>
      <c r="N38" s="388">
        <f t="shared" si="3"/>
        <v>279028</v>
      </c>
      <c r="O38" s="597"/>
      <c r="P38" s="535">
        <f t="shared" si="1"/>
        <v>0.8448788522912389</v>
      </c>
      <c r="Q38" s="578"/>
      <c r="S38" s="388">
        <v>330258</v>
      </c>
      <c r="T38" s="597"/>
    </row>
    <row r="39" spans="1:20" ht="12.75">
      <c r="A39" s="631"/>
      <c r="B39" s="59" t="s">
        <v>251</v>
      </c>
      <c r="C39" s="244"/>
      <c r="D39" s="244"/>
      <c r="E39" s="244">
        <v>592879</v>
      </c>
      <c r="F39" s="244"/>
      <c r="G39" s="244"/>
      <c r="H39" s="244"/>
      <c r="I39" s="244"/>
      <c r="J39" s="244"/>
      <c r="K39" s="244"/>
      <c r="L39" s="244"/>
      <c r="M39" s="387"/>
      <c r="N39" s="388">
        <f t="shared" si="3"/>
        <v>592879</v>
      </c>
      <c r="O39" s="597"/>
      <c r="P39" s="535">
        <f t="shared" si="1"/>
        <v>0.7537006244406477</v>
      </c>
      <c r="Q39" s="578"/>
      <c r="S39" s="388">
        <v>786624</v>
      </c>
      <c r="T39" s="597"/>
    </row>
    <row r="40" spans="1:20" ht="12.75">
      <c r="A40" s="631"/>
      <c r="B40" s="177" t="s">
        <v>249</v>
      </c>
      <c r="C40" s="246"/>
      <c r="D40" s="246"/>
      <c r="E40" s="246"/>
      <c r="F40" s="246"/>
      <c r="G40" s="246"/>
      <c r="H40" s="246"/>
      <c r="I40" s="246"/>
      <c r="J40" s="246"/>
      <c r="K40" s="246"/>
      <c r="L40" s="246">
        <v>1037</v>
      </c>
      <c r="M40" s="393"/>
      <c r="N40" s="388">
        <f t="shared" si="3"/>
        <v>1037</v>
      </c>
      <c r="O40" s="597"/>
      <c r="P40" s="535">
        <f t="shared" si="1"/>
        <v>0.8641666666666666</v>
      </c>
      <c r="Q40" s="578"/>
      <c r="S40" s="388">
        <v>1200</v>
      </c>
      <c r="T40" s="597"/>
    </row>
    <row r="41" spans="1:20" ht="12.75">
      <c r="A41" s="631"/>
      <c r="B41" s="177" t="s">
        <v>331</v>
      </c>
      <c r="C41" s="246">
        <v>2559702</v>
      </c>
      <c r="D41" s="246">
        <v>1870231</v>
      </c>
      <c r="E41" s="246">
        <v>5614417</v>
      </c>
      <c r="F41" s="246"/>
      <c r="G41" s="246">
        <v>12421</v>
      </c>
      <c r="H41" s="246"/>
      <c r="I41" s="246"/>
      <c r="J41" s="246"/>
      <c r="K41" s="246"/>
      <c r="L41" s="246"/>
      <c r="M41" s="393"/>
      <c r="N41" s="388">
        <f t="shared" si="3"/>
        <v>10056771</v>
      </c>
      <c r="O41" s="597"/>
      <c r="P41" s="535">
        <f t="shared" si="1"/>
        <v>1.0012021269732803</v>
      </c>
      <c r="Q41" s="578"/>
      <c r="S41" s="388">
        <v>10044696</v>
      </c>
      <c r="T41" s="597"/>
    </row>
    <row r="42" spans="1:20" ht="13.5" thickBot="1">
      <c r="A42" s="631"/>
      <c r="B42" s="177" t="s">
        <v>250</v>
      </c>
      <c r="C42" s="246"/>
      <c r="D42" s="246">
        <v>525906</v>
      </c>
      <c r="E42" s="246">
        <v>16934111</v>
      </c>
      <c r="F42" s="246"/>
      <c r="G42" s="246"/>
      <c r="H42" s="246"/>
      <c r="I42" s="246">
        <v>38918</v>
      </c>
      <c r="J42" s="246"/>
      <c r="K42" s="246">
        <v>725812</v>
      </c>
      <c r="L42" s="246"/>
      <c r="M42" s="393"/>
      <c r="N42" s="394">
        <f t="shared" si="3"/>
        <v>18224747</v>
      </c>
      <c r="O42" s="597"/>
      <c r="P42" s="536">
        <f t="shared" si="1"/>
        <v>0.990000933248403</v>
      </c>
      <c r="Q42" s="578"/>
      <c r="S42" s="394">
        <v>18408818</v>
      </c>
      <c r="T42" s="597"/>
    </row>
    <row r="43" spans="1:20" ht="12.75">
      <c r="A43" s="633" t="s">
        <v>20</v>
      </c>
      <c r="B43" s="182" t="s">
        <v>295</v>
      </c>
      <c r="C43" s="226"/>
      <c r="D43" s="226">
        <v>803430</v>
      </c>
      <c r="E43" s="226">
        <v>172857500</v>
      </c>
      <c r="F43" s="226"/>
      <c r="G43" s="226"/>
      <c r="H43" s="184"/>
      <c r="I43" s="184"/>
      <c r="J43" s="184"/>
      <c r="K43" s="184"/>
      <c r="L43" s="184"/>
      <c r="M43" s="209"/>
      <c r="N43" s="239">
        <f aca="true" t="shared" si="4" ref="N43:N71">SUM(C43:M43)</f>
        <v>173660930</v>
      </c>
      <c r="O43" s="593">
        <f>SUM(N43:N48)</f>
        <v>343870762</v>
      </c>
      <c r="P43" s="537">
        <f t="shared" si="1"/>
        <v>0.9198024823993909</v>
      </c>
      <c r="Q43" s="577">
        <f>O43/T43</f>
        <v>0.8882630210747484</v>
      </c>
      <c r="S43" s="239">
        <v>188802415</v>
      </c>
      <c r="T43" s="593">
        <f>SUM(S43:S48)</f>
        <v>387127184</v>
      </c>
    </row>
    <row r="44" spans="1:20" ht="12.75">
      <c r="A44" s="631"/>
      <c r="B44" s="59" t="s">
        <v>296</v>
      </c>
      <c r="C44" s="244">
        <v>747988</v>
      </c>
      <c r="D44" s="244">
        <v>5765847</v>
      </c>
      <c r="E44" s="244">
        <v>56899801</v>
      </c>
      <c r="F44" s="244"/>
      <c r="G44" s="244"/>
      <c r="H44" s="103"/>
      <c r="I44" s="103"/>
      <c r="J44" s="103"/>
      <c r="K44" s="103"/>
      <c r="L44" s="103"/>
      <c r="M44" s="195"/>
      <c r="N44" s="240">
        <f t="shared" si="4"/>
        <v>63413636</v>
      </c>
      <c r="O44" s="594"/>
      <c r="P44" s="535">
        <f t="shared" si="1"/>
        <v>0.7959913258112847</v>
      </c>
      <c r="Q44" s="578"/>
      <c r="S44" s="240">
        <v>79666240</v>
      </c>
      <c r="T44" s="594"/>
    </row>
    <row r="45" spans="1:20" ht="12.75">
      <c r="A45" s="631"/>
      <c r="B45" s="59" t="s">
        <v>297</v>
      </c>
      <c r="C45" s="244"/>
      <c r="D45" s="244"/>
      <c r="E45" s="244">
        <v>43177468</v>
      </c>
      <c r="F45" s="244"/>
      <c r="G45" s="244"/>
      <c r="H45" s="518"/>
      <c r="I45" s="103"/>
      <c r="J45" s="103"/>
      <c r="K45" s="103"/>
      <c r="L45" s="103"/>
      <c r="M45" s="195"/>
      <c r="N45" s="240">
        <f t="shared" si="4"/>
        <v>43177468</v>
      </c>
      <c r="O45" s="594"/>
      <c r="P45" s="535">
        <f t="shared" si="1"/>
        <v>0.8801506022321952</v>
      </c>
      <c r="Q45" s="578"/>
      <c r="S45" s="240">
        <v>49056909</v>
      </c>
      <c r="T45" s="594"/>
    </row>
    <row r="46" spans="1:20" ht="12.75">
      <c r="A46" s="631"/>
      <c r="B46" s="59" t="s">
        <v>298</v>
      </c>
      <c r="C46" s="244"/>
      <c r="D46" s="244"/>
      <c r="E46" s="244">
        <v>25493689</v>
      </c>
      <c r="F46" s="244"/>
      <c r="G46" s="244"/>
      <c r="H46" s="103"/>
      <c r="I46" s="103"/>
      <c r="J46" s="103"/>
      <c r="K46" s="103"/>
      <c r="L46" s="103"/>
      <c r="M46" s="195"/>
      <c r="N46" s="240">
        <f t="shared" si="4"/>
        <v>25493689</v>
      </c>
      <c r="O46" s="594"/>
      <c r="P46" s="535">
        <f t="shared" si="1"/>
        <v>0.9237454315821452</v>
      </c>
      <c r="Q46" s="578"/>
      <c r="S46" s="240">
        <v>27598176</v>
      </c>
      <c r="T46" s="594"/>
    </row>
    <row r="47" spans="1:20" ht="12.75">
      <c r="A47" s="631"/>
      <c r="B47" s="59" t="s">
        <v>299</v>
      </c>
      <c r="C47" s="244"/>
      <c r="D47" s="244">
        <v>1496</v>
      </c>
      <c r="E47" s="244">
        <v>32795763</v>
      </c>
      <c r="F47" s="244"/>
      <c r="G47" s="244">
        <v>5327780</v>
      </c>
      <c r="H47" s="103"/>
      <c r="I47" s="103"/>
      <c r="J47" s="103"/>
      <c r="K47" s="103"/>
      <c r="L47" s="103"/>
      <c r="M47" s="195"/>
      <c r="N47" s="240">
        <f t="shared" si="4"/>
        <v>38125039</v>
      </c>
      <c r="O47" s="594"/>
      <c r="P47" s="535">
        <f t="shared" si="1"/>
        <v>0.9076645953127082</v>
      </c>
      <c r="Q47" s="578"/>
      <c r="S47" s="240">
        <v>42003444</v>
      </c>
      <c r="T47" s="594"/>
    </row>
    <row r="48" spans="1:20" ht="13.5" thickBot="1">
      <c r="A48" s="632"/>
      <c r="B48" s="185" t="s">
        <v>300</v>
      </c>
      <c r="C48" s="228"/>
      <c r="D48" s="228"/>
      <c r="E48" s="228"/>
      <c r="F48" s="228"/>
      <c r="G48" s="228"/>
      <c r="H48" s="187"/>
      <c r="I48" s="187"/>
      <c r="J48" s="187"/>
      <c r="K48" s="187"/>
      <c r="L48" s="187"/>
      <c r="M48" s="210"/>
      <c r="N48" s="386"/>
      <c r="O48" s="595"/>
      <c r="P48" s="536"/>
      <c r="Q48" s="579"/>
      <c r="S48" s="386">
        <v>0</v>
      </c>
      <c r="T48" s="595"/>
    </row>
    <row r="49" spans="1:20" s="395" customFormat="1" ht="12.75">
      <c r="A49" s="631" t="s">
        <v>21</v>
      </c>
      <c r="B49" s="58" t="s">
        <v>206</v>
      </c>
      <c r="C49" s="180"/>
      <c r="D49" s="100"/>
      <c r="E49" s="100">
        <v>132970</v>
      </c>
      <c r="F49" s="100"/>
      <c r="G49" s="100"/>
      <c r="H49" s="100"/>
      <c r="I49" s="100"/>
      <c r="J49" s="100"/>
      <c r="K49" s="100"/>
      <c r="L49" s="100"/>
      <c r="M49" s="197"/>
      <c r="N49" s="214">
        <f t="shared" si="4"/>
        <v>132970</v>
      </c>
      <c r="O49" s="585">
        <f>SUM(N49:N52)</f>
        <v>24566995</v>
      </c>
      <c r="P49" s="531">
        <f t="shared" si="1"/>
        <v>0.9976740696278511</v>
      </c>
      <c r="Q49" s="575">
        <f>O49/T49</f>
        <v>0.9680563409141508</v>
      </c>
      <c r="S49" s="214">
        <v>133280</v>
      </c>
      <c r="T49" s="585">
        <f>SUM(S49:S52)</f>
        <v>25377650</v>
      </c>
    </row>
    <row r="50" spans="1:20" s="395" customFormat="1" ht="12.75">
      <c r="A50" s="631"/>
      <c r="B50" s="177" t="s">
        <v>103</v>
      </c>
      <c r="C50" s="107"/>
      <c r="D50" s="106"/>
      <c r="E50" s="106">
        <v>296808</v>
      </c>
      <c r="F50" s="106"/>
      <c r="G50" s="106"/>
      <c r="H50" s="106"/>
      <c r="I50" s="106"/>
      <c r="J50" s="106"/>
      <c r="K50" s="106"/>
      <c r="L50" s="106"/>
      <c r="M50" s="198"/>
      <c r="N50" s="199">
        <f t="shared" si="4"/>
        <v>296808</v>
      </c>
      <c r="O50" s="585"/>
      <c r="P50" s="532">
        <f t="shared" si="1"/>
        <v>0.914955794769356</v>
      </c>
      <c r="Q50" s="575"/>
      <c r="S50" s="199">
        <v>324396</v>
      </c>
      <c r="T50" s="585"/>
    </row>
    <row r="51" spans="1:20" s="395" customFormat="1" ht="12.75">
      <c r="A51" s="631"/>
      <c r="B51" s="177" t="s">
        <v>113</v>
      </c>
      <c r="C51" s="107"/>
      <c r="D51" s="106"/>
      <c r="E51" s="106"/>
      <c r="F51" s="106"/>
      <c r="G51" s="106"/>
      <c r="H51" s="106"/>
      <c r="I51" s="106"/>
      <c r="J51" s="106"/>
      <c r="K51" s="106"/>
      <c r="L51" s="106"/>
      <c r="M51" s="198"/>
      <c r="N51" s="199"/>
      <c r="O51" s="585"/>
      <c r="P51" s="532"/>
      <c r="Q51" s="575"/>
      <c r="S51" s="199">
        <v>0</v>
      </c>
      <c r="T51" s="585"/>
    </row>
    <row r="52" spans="1:20" s="395" customFormat="1" ht="13.5" thickBot="1">
      <c r="A52" s="632"/>
      <c r="B52" s="185" t="s">
        <v>114</v>
      </c>
      <c r="C52" s="186"/>
      <c r="D52" s="187"/>
      <c r="E52" s="187">
        <v>24137217</v>
      </c>
      <c r="F52" s="187"/>
      <c r="G52" s="187"/>
      <c r="H52" s="187"/>
      <c r="I52" s="187"/>
      <c r="J52" s="187"/>
      <c r="K52" s="187"/>
      <c r="L52" s="187"/>
      <c r="M52" s="210"/>
      <c r="N52" s="513">
        <f t="shared" si="4"/>
        <v>24137217</v>
      </c>
      <c r="O52" s="586"/>
      <c r="P52" s="538">
        <f t="shared" si="1"/>
        <v>0.9685891726853326</v>
      </c>
      <c r="Q52" s="576"/>
      <c r="S52" s="513">
        <v>24919974</v>
      </c>
      <c r="T52" s="586"/>
    </row>
    <row r="53" spans="1:20" s="395" customFormat="1" ht="13.5" thickBot="1">
      <c r="A53" s="515" t="s">
        <v>23</v>
      </c>
      <c r="B53" s="202" t="s">
        <v>126</v>
      </c>
      <c r="C53" s="203"/>
      <c r="D53" s="201"/>
      <c r="E53" s="201">
        <v>4682253</v>
      </c>
      <c r="F53" s="201"/>
      <c r="G53" s="201"/>
      <c r="H53" s="201"/>
      <c r="I53" s="201"/>
      <c r="J53" s="201"/>
      <c r="K53" s="201"/>
      <c r="L53" s="201"/>
      <c r="M53" s="205"/>
      <c r="N53" s="512">
        <f t="shared" si="4"/>
        <v>4682253</v>
      </c>
      <c r="O53" s="204">
        <f>SUM(N53)</f>
        <v>4682253</v>
      </c>
      <c r="P53" s="539">
        <f t="shared" si="1"/>
        <v>0.3701872135295562</v>
      </c>
      <c r="Q53" s="534">
        <f>O53/T53</f>
        <v>0.3701872135295562</v>
      </c>
      <c r="S53" s="512">
        <v>12648338</v>
      </c>
      <c r="T53" s="204">
        <f>SUM(S53)</f>
        <v>12648338</v>
      </c>
    </row>
    <row r="54" spans="1:20" s="395" customFormat="1" ht="12.75">
      <c r="A54" s="633" t="s">
        <v>22</v>
      </c>
      <c r="B54" s="182" t="s">
        <v>108</v>
      </c>
      <c r="C54" s="183"/>
      <c r="D54" s="184"/>
      <c r="E54" s="184"/>
      <c r="F54" s="184"/>
      <c r="G54" s="184"/>
      <c r="H54" s="184"/>
      <c r="I54" s="184"/>
      <c r="J54" s="184"/>
      <c r="K54" s="184"/>
      <c r="L54" s="184">
        <v>6</v>
      </c>
      <c r="M54" s="209"/>
      <c r="N54" s="212">
        <f t="shared" si="4"/>
        <v>6</v>
      </c>
      <c r="O54" s="593">
        <f>SUM(N54:N57)</f>
        <v>48995467</v>
      </c>
      <c r="P54" s="540">
        <f t="shared" si="1"/>
        <v>2</v>
      </c>
      <c r="Q54" s="577">
        <f>O54/T54</f>
        <v>0.9946215633483042</v>
      </c>
      <c r="S54" s="212">
        <v>3</v>
      </c>
      <c r="T54" s="593">
        <f>SUM(S54:S57)</f>
        <v>49260411</v>
      </c>
    </row>
    <row r="55" spans="1:20" s="395" customFormat="1" ht="12.75">
      <c r="A55" s="631"/>
      <c r="B55" s="59" t="s">
        <v>105</v>
      </c>
      <c r="C55" s="105"/>
      <c r="D55" s="103"/>
      <c r="E55" s="103">
        <v>3001722</v>
      </c>
      <c r="F55" s="103"/>
      <c r="G55" s="103"/>
      <c r="H55" s="103"/>
      <c r="I55" s="103"/>
      <c r="J55" s="103"/>
      <c r="K55" s="103"/>
      <c r="L55" s="103"/>
      <c r="M55" s="195"/>
      <c r="N55" s="199">
        <f t="shared" si="4"/>
        <v>3001722</v>
      </c>
      <c r="O55" s="594"/>
      <c r="P55" s="532">
        <f t="shared" si="1"/>
        <v>1.1116467820733502</v>
      </c>
      <c r="Q55" s="578"/>
      <c r="S55" s="199">
        <v>2700248</v>
      </c>
      <c r="T55" s="594"/>
    </row>
    <row r="56" spans="1:20" s="395" customFormat="1" ht="12.75">
      <c r="A56" s="631"/>
      <c r="B56" s="59" t="s">
        <v>106</v>
      </c>
      <c r="C56" s="105"/>
      <c r="D56" s="103">
        <v>2412</v>
      </c>
      <c r="E56" s="103">
        <v>4668491</v>
      </c>
      <c r="F56" s="103"/>
      <c r="G56" s="103"/>
      <c r="H56" s="103"/>
      <c r="I56" s="103"/>
      <c r="J56" s="103"/>
      <c r="K56" s="103"/>
      <c r="L56" s="103"/>
      <c r="M56" s="195"/>
      <c r="N56" s="199">
        <f t="shared" si="4"/>
        <v>4670903</v>
      </c>
      <c r="O56" s="594"/>
      <c r="P56" s="532">
        <f t="shared" si="1"/>
        <v>1.0168456796331877</v>
      </c>
      <c r="Q56" s="578"/>
      <c r="S56" s="199">
        <v>4593522</v>
      </c>
      <c r="T56" s="594"/>
    </row>
    <row r="57" spans="1:20" s="395" customFormat="1" ht="13.5" thickBot="1">
      <c r="A57" s="631"/>
      <c r="B57" s="202" t="s">
        <v>107</v>
      </c>
      <c r="C57" s="203"/>
      <c r="D57" s="201"/>
      <c r="E57" s="201">
        <v>41322836</v>
      </c>
      <c r="F57" s="201"/>
      <c r="G57" s="201"/>
      <c r="H57" s="201"/>
      <c r="I57" s="201"/>
      <c r="J57" s="201"/>
      <c r="K57" s="201"/>
      <c r="L57" s="201"/>
      <c r="M57" s="205"/>
      <c r="N57" s="213">
        <f t="shared" si="4"/>
        <v>41322836</v>
      </c>
      <c r="O57" s="594"/>
      <c r="P57" s="533">
        <f t="shared" si="1"/>
        <v>0.9846591952397997</v>
      </c>
      <c r="Q57" s="578"/>
      <c r="S57" s="213">
        <v>41966638</v>
      </c>
      <c r="T57" s="594"/>
    </row>
    <row r="58" spans="1:20" ht="12.75">
      <c r="A58" s="633" t="s">
        <v>24</v>
      </c>
      <c r="B58" s="182" t="s">
        <v>328</v>
      </c>
      <c r="C58" s="184"/>
      <c r="D58" s="184"/>
      <c r="E58" s="226">
        <v>173690</v>
      </c>
      <c r="F58" s="184"/>
      <c r="G58" s="184"/>
      <c r="H58" s="184"/>
      <c r="I58" s="184"/>
      <c r="J58" s="184"/>
      <c r="K58" s="184"/>
      <c r="L58" s="184"/>
      <c r="M58" s="223"/>
      <c r="N58" s="212">
        <f>SUM(C58:M58)</f>
        <v>173690</v>
      </c>
      <c r="O58" s="593">
        <f>SUM(N58:N61)</f>
        <v>38497520</v>
      </c>
      <c r="P58" s="540">
        <f t="shared" si="1"/>
        <v>1.2519641904652068</v>
      </c>
      <c r="Q58" s="577">
        <f>O58/T58</f>
        <v>0.8894339300933827</v>
      </c>
      <c r="S58" s="212">
        <v>138734</v>
      </c>
      <c r="T58" s="593">
        <f>SUM(S58:S61)</f>
        <v>43283170</v>
      </c>
    </row>
    <row r="59" spans="1:20" ht="12.75">
      <c r="A59" s="631"/>
      <c r="B59" s="59" t="s">
        <v>329</v>
      </c>
      <c r="C59" s="103"/>
      <c r="D59" s="103"/>
      <c r="E59" s="244">
        <v>37609574</v>
      </c>
      <c r="F59" s="103"/>
      <c r="G59" s="103"/>
      <c r="H59" s="103"/>
      <c r="I59" s="103"/>
      <c r="J59" s="103"/>
      <c r="K59" s="103"/>
      <c r="L59" s="103">
        <v>4</v>
      </c>
      <c r="M59" s="101"/>
      <c r="N59" s="199">
        <f>SUM(C59:M59)</f>
        <v>37609578</v>
      </c>
      <c r="O59" s="594"/>
      <c r="P59" s="532">
        <f t="shared" si="1"/>
        <v>0.8867049072370361</v>
      </c>
      <c r="Q59" s="578"/>
      <c r="S59" s="199">
        <v>42414988</v>
      </c>
      <c r="T59" s="594"/>
    </row>
    <row r="60" spans="1:20" ht="12.75">
      <c r="A60" s="631"/>
      <c r="B60" s="59" t="s">
        <v>330</v>
      </c>
      <c r="C60" s="103"/>
      <c r="D60" s="103">
        <v>3432</v>
      </c>
      <c r="E60" s="244">
        <v>710820</v>
      </c>
      <c r="F60" s="103"/>
      <c r="G60" s="103"/>
      <c r="H60" s="103"/>
      <c r="I60" s="103"/>
      <c r="J60" s="103"/>
      <c r="K60" s="103"/>
      <c r="L60" s="103"/>
      <c r="M60" s="101"/>
      <c r="N60" s="199">
        <f>SUM(C60:M60)</f>
        <v>714252</v>
      </c>
      <c r="O60" s="594"/>
      <c r="P60" s="532">
        <f t="shared" si="1"/>
        <v>0.9791678090830327</v>
      </c>
      <c r="Q60" s="578"/>
      <c r="S60" s="199">
        <v>729448</v>
      </c>
      <c r="T60" s="594"/>
    </row>
    <row r="61" spans="1:20" ht="13.5" thickBot="1">
      <c r="A61" s="632"/>
      <c r="B61" s="185" t="s">
        <v>327</v>
      </c>
      <c r="C61" s="187"/>
      <c r="D61" s="187"/>
      <c r="E61" s="228"/>
      <c r="F61" s="187"/>
      <c r="G61" s="187"/>
      <c r="H61" s="187"/>
      <c r="I61" s="187"/>
      <c r="J61" s="187"/>
      <c r="K61" s="187"/>
      <c r="L61" s="187"/>
      <c r="M61" s="396"/>
      <c r="N61" s="213">
        <f>SUM(C61:M61)</f>
        <v>0</v>
      </c>
      <c r="O61" s="595"/>
      <c r="P61" s="533"/>
      <c r="Q61" s="579"/>
      <c r="S61" s="213">
        <v>0</v>
      </c>
      <c r="T61" s="595"/>
    </row>
    <row r="62" spans="1:20" s="395" customFormat="1" ht="12.75">
      <c r="A62" s="631" t="s">
        <v>25</v>
      </c>
      <c r="B62" s="58" t="s">
        <v>134</v>
      </c>
      <c r="C62" s="180"/>
      <c r="D62" s="100"/>
      <c r="E62" s="180">
        <v>10712586</v>
      </c>
      <c r="F62" s="100"/>
      <c r="G62" s="100"/>
      <c r="H62" s="100"/>
      <c r="I62" s="100"/>
      <c r="J62" s="100"/>
      <c r="K62" s="100"/>
      <c r="L62" s="100"/>
      <c r="M62" s="197"/>
      <c r="N62" s="214">
        <f t="shared" si="4"/>
        <v>10712586</v>
      </c>
      <c r="O62" s="585">
        <f>SUM(N62:N72)</f>
        <v>32582989</v>
      </c>
      <c r="P62" s="531">
        <f t="shared" si="1"/>
        <v>0.7838261148497071</v>
      </c>
      <c r="Q62" s="575">
        <f>O62/T62</f>
        <v>0.8950442364837163</v>
      </c>
      <c r="S62" s="214">
        <v>13667044</v>
      </c>
      <c r="T62" s="585">
        <f>SUM(S62:S72)</f>
        <v>36403775</v>
      </c>
    </row>
    <row r="63" spans="1:20" s="395" customFormat="1" ht="12.75">
      <c r="A63" s="631"/>
      <c r="B63" s="58" t="s">
        <v>135</v>
      </c>
      <c r="C63" s="107"/>
      <c r="D63" s="106"/>
      <c r="E63" s="107">
        <v>6397432</v>
      </c>
      <c r="F63" s="106"/>
      <c r="G63" s="106"/>
      <c r="H63" s="106"/>
      <c r="I63" s="106"/>
      <c r="J63" s="106"/>
      <c r="K63" s="106"/>
      <c r="L63" s="106"/>
      <c r="M63" s="198"/>
      <c r="N63" s="211">
        <f t="shared" si="4"/>
        <v>6397432</v>
      </c>
      <c r="O63" s="585"/>
      <c r="P63" s="541">
        <f t="shared" si="1"/>
        <v>0.9913364255817259</v>
      </c>
      <c r="Q63" s="575"/>
      <c r="S63" s="211">
        <v>6453341</v>
      </c>
      <c r="T63" s="585"/>
    </row>
    <row r="64" spans="1:20" s="395" customFormat="1" ht="12.75">
      <c r="A64" s="631"/>
      <c r="B64" s="177" t="s">
        <v>136</v>
      </c>
      <c r="C64" s="107"/>
      <c r="D64" s="106"/>
      <c r="E64" s="107">
        <v>1263015</v>
      </c>
      <c r="F64" s="106"/>
      <c r="G64" s="106"/>
      <c r="H64" s="106"/>
      <c r="I64" s="106"/>
      <c r="J64" s="106"/>
      <c r="K64" s="106"/>
      <c r="L64" s="106"/>
      <c r="M64" s="198"/>
      <c r="N64" s="211">
        <f t="shared" si="4"/>
        <v>1263015</v>
      </c>
      <c r="O64" s="585"/>
      <c r="P64" s="541">
        <f t="shared" si="1"/>
        <v>1.1535710958521255</v>
      </c>
      <c r="Q64" s="575"/>
      <c r="S64" s="211">
        <v>1094874</v>
      </c>
      <c r="T64" s="585"/>
    </row>
    <row r="65" spans="1:20" s="395" customFormat="1" ht="12.75">
      <c r="A65" s="631"/>
      <c r="B65" s="177" t="s">
        <v>137</v>
      </c>
      <c r="C65" s="107"/>
      <c r="D65" s="106"/>
      <c r="E65" s="107">
        <v>743693</v>
      </c>
      <c r="F65" s="106"/>
      <c r="G65" s="106"/>
      <c r="H65" s="106"/>
      <c r="I65" s="106"/>
      <c r="J65" s="106"/>
      <c r="K65" s="106"/>
      <c r="L65" s="106"/>
      <c r="M65" s="198"/>
      <c r="N65" s="211">
        <f t="shared" si="4"/>
        <v>743693</v>
      </c>
      <c r="O65" s="585"/>
      <c r="P65" s="541">
        <f t="shared" si="1"/>
        <v>0.6446379349201671</v>
      </c>
      <c r="Q65" s="575"/>
      <c r="S65" s="211">
        <v>1153660</v>
      </c>
      <c r="T65" s="585"/>
    </row>
    <row r="66" spans="1:20" s="395" customFormat="1" ht="12.75">
      <c r="A66" s="631"/>
      <c r="B66" s="177" t="s">
        <v>274</v>
      </c>
      <c r="C66" s="107"/>
      <c r="D66" s="106"/>
      <c r="E66" s="107">
        <v>231089</v>
      </c>
      <c r="F66" s="106"/>
      <c r="G66" s="106"/>
      <c r="H66" s="106"/>
      <c r="I66" s="106"/>
      <c r="J66" s="106"/>
      <c r="K66" s="106"/>
      <c r="L66" s="106"/>
      <c r="M66" s="198"/>
      <c r="N66" s="211">
        <f t="shared" si="4"/>
        <v>231089</v>
      </c>
      <c r="O66" s="585"/>
      <c r="P66" s="541">
        <f t="shared" si="1"/>
        <v>0.8201072471688806</v>
      </c>
      <c r="Q66" s="575"/>
      <c r="S66" s="211">
        <v>281779</v>
      </c>
      <c r="T66" s="585"/>
    </row>
    <row r="67" spans="1:20" s="395" customFormat="1" ht="12.75">
      <c r="A67" s="631"/>
      <c r="B67" s="177" t="s">
        <v>139</v>
      </c>
      <c r="C67" s="107"/>
      <c r="D67" s="106"/>
      <c r="E67" s="107"/>
      <c r="F67" s="106"/>
      <c r="G67" s="106"/>
      <c r="H67" s="106"/>
      <c r="I67" s="106"/>
      <c r="J67" s="106"/>
      <c r="K67" s="106"/>
      <c r="L67" s="106"/>
      <c r="M67" s="198"/>
      <c r="N67" s="211">
        <f t="shared" si="4"/>
        <v>0</v>
      </c>
      <c r="O67" s="585"/>
      <c r="P67" s="541"/>
      <c r="Q67" s="575"/>
      <c r="S67" s="211">
        <v>0</v>
      </c>
      <c r="T67" s="585"/>
    </row>
    <row r="68" spans="1:20" s="395" customFormat="1" ht="12.75">
      <c r="A68" s="631"/>
      <c r="B68" s="177" t="s">
        <v>140</v>
      </c>
      <c r="C68" s="107"/>
      <c r="D68" s="106"/>
      <c r="E68" s="106">
        <v>843587</v>
      </c>
      <c r="F68" s="106"/>
      <c r="G68" s="106"/>
      <c r="H68" s="106"/>
      <c r="I68" s="106"/>
      <c r="J68" s="106"/>
      <c r="K68" s="106"/>
      <c r="L68" s="106"/>
      <c r="M68" s="198"/>
      <c r="N68" s="211">
        <f t="shared" si="4"/>
        <v>843587</v>
      </c>
      <c r="O68" s="585"/>
      <c r="P68" s="541">
        <f t="shared" si="1"/>
        <v>0.8472181771070809</v>
      </c>
      <c r="Q68" s="575"/>
      <c r="S68" s="211">
        <v>995714</v>
      </c>
      <c r="T68" s="585"/>
    </row>
    <row r="69" spans="1:20" s="395" customFormat="1" ht="12.75">
      <c r="A69" s="631"/>
      <c r="B69" s="177" t="s">
        <v>294</v>
      </c>
      <c r="C69" s="107"/>
      <c r="D69" s="106"/>
      <c r="E69" s="106">
        <v>985229</v>
      </c>
      <c r="F69" s="106"/>
      <c r="G69" s="106">
        <v>4057171</v>
      </c>
      <c r="H69" s="106"/>
      <c r="I69" s="106">
        <v>63654</v>
      </c>
      <c r="J69" s="106"/>
      <c r="K69" s="106">
        <v>1339</v>
      </c>
      <c r="L69" s="106"/>
      <c r="M69" s="198">
        <v>15</v>
      </c>
      <c r="N69" s="211">
        <f t="shared" si="4"/>
        <v>5107408</v>
      </c>
      <c r="O69" s="585"/>
      <c r="P69" s="541">
        <f t="shared" si="1"/>
        <v>0.9283605393767376</v>
      </c>
      <c r="Q69" s="575"/>
      <c r="S69" s="211">
        <v>5501535</v>
      </c>
      <c r="T69" s="585"/>
    </row>
    <row r="70" spans="1:20" s="395" customFormat="1" ht="12.75">
      <c r="A70" s="631"/>
      <c r="B70" s="177" t="s">
        <v>142</v>
      </c>
      <c r="C70" s="107"/>
      <c r="D70" s="106"/>
      <c r="E70" s="106">
        <v>1282409</v>
      </c>
      <c r="F70" s="106"/>
      <c r="G70" s="106"/>
      <c r="H70" s="106"/>
      <c r="I70" s="106"/>
      <c r="J70" s="106"/>
      <c r="K70" s="106"/>
      <c r="L70" s="106"/>
      <c r="M70" s="198"/>
      <c r="N70" s="211">
        <f t="shared" si="4"/>
        <v>1282409</v>
      </c>
      <c r="O70" s="585"/>
      <c r="P70" s="541">
        <f t="shared" si="1"/>
        <v>0.9601313208451252</v>
      </c>
      <c r="Q70" s="575"/>
      <c r="S70" s="211">
        <v>1335660</v>
      </c>
      <c r="T70" s="585"/>
    </row>
    <row r="71" spans="1:20" s="395" customFormat="1" ht="12.75">
      <c r="A71" s="631"/>
      <c r="B71" s="177" t="s">
        <v>143</v>
      </c>
      <c r="C71" s="107"/>
      <c r="D71" s="106"/>
      <c r="E71" s="106">
        <v>6001716</v>
      </c>
      <c r="F71" s="106"/>
      <c r="G71" s="106"/>
      <c r="H71" s="106"/>
      <c r="I71" s="106"/>
      <c r="J71" s="106"/>
      <c r="K71" s="106"/>
      <c r="L71" s="106">
        <v>54</v>
      </c>
      <c r="M71" s="198"/>
      <c r="N71" s="211">
        <f t="shared" si="4"/>
        <v>6001770</v>
      </c>
      <c r="O71" s="585"/>
      <c r="P71" s="541">
        <f t="shared" si="1"/>
        <v>1.013783730461703</v>
      </c>
      <c r="Q71" s="575"/>
      <c r="S71" s="211">
        <v>5920168</v>
      </c>
      <c r="T71" s="585"/>
    </row>
    <row r="72" spans="1:20" s="395" customFormat="1" ht="13.5" thickBot="1">
      <c r="A72" s="631"/>
      <c r="B72" s="177" t="s">
        <v>144</v>
      </c>
      <c r="C72" s="107"/>
      <c r="D72" s="106"/>
      <c r="E72" s="106"/>
      <c r="F72" s="106"/>
      <c r="G72" s="106"/>
      <c r="H72" s="106"/>
      <c r="I72" s="106"/>
      <c r="J72" s="106"/>
      <c r="K72" s="106"/>
      <c r="L72" s="106"/>
      <c r="M72" s="198"/>
      <c r="N72" s="211"/>
      <c r="O72" s="585"/>
      <c r="P72" s="541"/>
      <c r="Q72" s="575"/>
      <c r="S72" s="211">
        <v>0</v>
      </c>
      <c r="T72" s="585"/>
    </row>
    <row r="73" spans="1:20" s="395" customFormat="1" ht="12.75">
      <c r="A73" s="633" t="s">
        <v>33</v>
      </c>
      <c r="B73" s="182" t="s">
        <v>149</v>
      </c>
      <c r="C73" s="184"/>
      <c r="D73" s="184"/>
      <c r="E73" s="184">
        <v>507904</v>
      </c>
      <c r="F73" s="184"/>
      <c r="G73" s="184"/>
      <c r="H73" s="184"/>
      <c r="I73" s="184"/>
      <c r="J73" s="184"/>
      <c r="K73" s="184"/>
      <c r="L73" s="184"/>
      <c r="M73" s="209"/>
      <c r="N73" s="212">
        <f aca="true" t="shared" si="5" ref="N73:N78">SUM(C73:M73)</f>
        <v>507904</v>
      </c>
      <c r="O73" s="584">
        <f>SUM(N73:N78)</f>
        <v>9690827</v>
      </c>
      <c r="P73" s="540">
        <f aca="true" t="shared" si="6" ref="P73:P101">N73/S73</f>
        <v>0.9357766387477384</v>
      </c>
      <c r="Q73" s="574">
        <f>O73/T73</f>
        <v>0.9367403348295089</v>
      </c>
      <c r="S73" s="212">
        <v>542762</v>
      </c>
      <c r="T73" s="584">
        <f>SUM(S73:S78)</f>
        <v>10345265</v>
      </c>
    </row>
    <row r="74" spans="1:20" s="395" customFormat="1" ht="12.75">
      <c r="A74" s="631"/>
      <c r="B74" s="59" t="s">
        <v>150</v>
      </c>
      <c r="C74" s="103"/>
      <c r="D74" s="103"/>
      <c r="E74" s="103">
        <v>4689337</v>
      </c>
      <c r="F74" s="103"/>
      <c r="G74" s="103"/>
      <c r="H74" s="103"/>
      <c r="I74" s="103"/>
      <c r="J74" s="103"/>
      <c r="K74" s="103"/>
      <c r="L74" s="103"/>
      <c r="M74" s="195"/>
      <c r="N74" s="199">
        <f t="shared" si="5"/>
        <v>4689337</v>
      </c>
      <c r="O74" s="585"/>
      <c r="P74" s="532">
        <f t="shared" si="6"/>
        <v>0.8826125033620245</v>
      </c>
      <c r="Q74" s="575"/>
      <c r="S74" s="199">
        <v>5313019</v>
      </c>
      <c r="T74" s="585"/>
    </row>
    <row r="75" spans="1:20" s="395" customFormat="1" ht="12.75">
      <c r="A75" s="631"/>
      <c r="B75" s="59" t="s">
        <v>151</v>
      </c>
      <c r="C75" s="103"/>
      <c r="D75" s="103"/>
      <c r="E75" s="103">
        <v>1923125</v>
      </c>
      <c r="F75" s="103"/>
      <c r="G75" s="103"/>
      <c r="H75" s="103"/>
      <c r="I75" s="103"/>
      <c r="J75" s="103"/>
      <c r="K75" s="103"/>
      <c r="L75" s="103"/>
      <c r="M75" s="195"/>
      <c r="N75" s="199">
        <f t="shared" si="5"/>
        <v>1923125</v>
      </c>
      <c r="O75" s="585"/>
      <c r="P75" s="532">
        <f t="shared" si="6"/>
        <v>1.0480770698040447</v>
      </c>
      <c r="Q75" s="575"/>
      <c r="S75" s="199">
        <v>1834908</v>
      </c>
      <c r="T75" s="585"/>
    </row>
    <row r="76" spans="1:20" s="395" customFormat="1" ht="12.75">
      <c r="A76" s="631"/>
      <c r="B76" s="59" t="s">
        <v>152</v>
      </c>
      <c r="C76" s="103"/>
      <c r="D76" s="103"/>
      <c r="E76" s="103">
        <v>342688</v>
      </c>
      <c r="F76" s="103"/>
      <c r="G76" s="103"/>
      <c r="H76" s="103"/>
      <c r="I76" s="103"/>
      <c r="J76" s="103"/>
      <c r="K76" s="103"/>
      <c r="L76" s="103"/>
      <c r="M76" s="195"/>
      <c r="N76" s="199">
        <f t="shared" si="5"/>
        <v>342688</v>
      </c>
      <c r="O76" s="585"/>
      <c r="P76" s="532">
        <f t="shared" si="6"/>
        <v>0.9171044497314425</v>
      </c>
      <c r="Q76" s="575"/>
      <c r="S76" s="199">
        <v>373663</v>
      </c>
      <c r="T76" s="585"/>
    </row>
    <row r="77" spans="1:20" s="395" customFormat="1" ht="12.75">
      <c r="A77" s="631"/>
      <c r="B77" s="59" t="s">
        <v>153</v>
      </c>
      <c r="C77" s="103"/>
      <c r="D77" s="103"/>
      <c r="E77" s="103">
        <v>577954</v>
      </c>
      <c r="F77" s="103"/>
      <c r="G77" s="103"/>
      <c r="H77" s="103"/>
      <c r="I77" s="103"/>
      <c r="J77" s="103"/>
      <c r="K77" s="103"/>
      <c r="L77" s="103"/>
      <c r="M77" s="195"/>
      <c r="N77" s="199">
        <f t="shared" si="5"/>
        <v>577954</v>
      </c>
      <c r="O77" s="585"/>
      <c r="P77" s="532">
        <f t="shared" si="6"/>
        <v>1.018265041306443</v>
      </c>
      <c r="Q77" s="575"/>
      <c r="S77" s="199">
        <v>567587</v>
      </c>
      <c r="T77" s="585"/>
    </row>
    <row r="78" spans="1:20" s="395" customFormat="1" ht="13.5" thickBot="1">
      <c r="A78" s="632"/>
      <c r="B78" s="185" t="s">
        <v>154</v>
      </c>
      <c r="C78" s="187"/>
      <c r="D78" s="187"/>
      <c r="E78" s="187">
        <v>1649819</v>
      </c>
      <c r="F78" s="187"/>
      <c r="G78" s="187"/>
      <c r="H78" s="187"/>
      <c r="I78" s="187"/>
      <c r="J78" s="187"/>
      <c r="K78" s="187"/>
      <c r="L78" s="187"/>
      <c r="M78" s="210"/>
      <c r="N78" s="211">
        <f t="shared" si="5"/>
        <v>1649819</v>
      </c>
      <c r="O78" s="586"/>
      <c r="P78" s="541">
        <f t="shared" si="6"/>
        <v>0.962933498937155</v>
      </c>
      <c r="Q78" s="576"/>
      <c r="S78" s="211">
        <v>1713326</v>
      </c>
      <c r="T78" s="586"/>
    </row>
    <row r="79" spans="1:20" s="395" customFormat="1" ht="12.75">
      <c r="A79" s="631" t="s">
        <v>27</v>
      </c>
      <c r="B79" s="58" t="s">
        <v>109</v>
      </c>
      <c r="C79" s="180"/>
      <c r="D79" s="518"/>
      <c r="E79" s="389">
        <v>8841069</v>
      </c>
      <c r="F79" s="100"/>
      <c r="G79" s="100"/>
      <c r="H79" s="100"/>
      <c r="I79" s="100"/>
      <c r="J79" s="100"/>
      <c r="K79" s="100"/>
      <c r="L79" s="100"/>
      <c r="M79" s="197"/>
      <c r="N79" s="212">
        <f aca="true" t="shared" si="7" ref="N79:N95">SUM(C79:M79)</f>
        <v>8841069</v>
      </c>
      <c r="O79" s="594">
        <f>SUM(N79:N82)</f>
        <v>53503732</v>
      </c>
      <c r="P79" s="540">
        <f t="shared" si="6"/>
        <v>1.0627522604495643</v>
      </c>
      <c r="Q79" s="578">
        <f>O79/T79</f>
        <v>1.055179244403547</v>
      </c>
      <c r="S79" s="212">
        <v>8319031</v>
      </c>
      <c r="T79" s="594">
        <f>SUM(S79:S82)</f>
        <v>50705823</v>
      </c>
    </row>
    <row r="80" spans="1:20" s="395" customFormat="1" ht="12.75">
      <c r="A80" s="631"/>
      <c r="B80" s="59" t="s">
        <v>110</v>
      </c>
      <c r="C80" s="105">
        <v>5779903</v>
      </c>
      <c r="D80" s="244">
        <v>23844080</v>
      </c>
      <c r="E80" s="244">
        <v>753657</v>
      </c>
      <c r="F80" s="244">
        <v>1601</v>
      </c>
      <c r="G80" s="244">
        <v>1979995</v>
      </c>
      <c r="H80" s="106"/>
      <c r="I80" s="106"/>
      <c r="J80" s="103"/>
      <c r="K80" s="103">
        <v>816530</v>
      </c>
      <c r="L80" s="103"/>
      <c r="M80" s="195"/>
      <c r="N80" s="199">
        <f t="shared" si="7"/>
        <v>33175766</v>
      </c>
      <c r="O80" s="594"/>
      <c r="P80" s="532">
        <f t="shared" si="6"/>
        <v>1.2194451411958056</v>
      </c>
      <c r="Q80" s="578"/>
      <c r="S80" s="199">
        <v>27205624</v>
      </c>
      <c r="T80" s="594"/>
    </row>
    <row r="81" spans="1:20" s="395" customFormat="1" ht="12.75">
      <c r="A81" s="631"/>
      <c r="B81" s="59" t="s">
        <v>111</v>
      </c>
      <c r="C81" s="105"/>
      <c r="D81" s="103"/>
      <c r="E81" s="244">
        <v>1753822</v>
      </c>
      <c r="F81" s="244"/>
      <c r="G81" s="244">
        <v>3862291</v>
      </c>
      <c r="H81" s="106"/>
      <c r="I81" s="106"/>
      <c r="J81" s="103"/>
      <c r="K81" s="103"/>
      <c r="L81" s="103"/>
      <c r="M81" s="195"/>
      <c r="N81" s="199">
        <f t="shared" si="7"/>
        <v>5616113</v>
      </c>
      <c r="O81" s="594"/>
      <c r="P81" s="532">
        <f t="shared" si="6"/>
        <v>0.7543354949750259</v>
      </c>
      <c r="Q81" s="578"/>
      <c r="S81" s="199">
        <v>7445113</v>
      </c>
      <c r="T81" s="594"/>
    </row>
    <row r="82" spans="1:20" s="395" customFormat="1" ht="13.5" thickBot="1">
      <c r="A82" s="632"/>
      <c r="B82" s="185" t="s">
        <v>112</v>
      </c>
      <c r="C82" s="186"/>
      <c r="D82" s="187"/>
      <c r="E82" s="228"/>
      <c r="F82" s="228"/>
      <c r="G82" s="228">
        <v>5870784</v>
      </c>
      <c r="H82" s="187"/>
      <c r="I82" s="187"/>
      <c r="J82" s="187"/>
      <c r="K82" s="187"/>
      <c r="L82" s="187"/>
      <c r="M82" s="210"/>
      <c r="N82" s="213">
        <f t="shared" si="7"/>
        <v>5870784</v>
      </c>
      <c r="O82" s="595"/>
      <c r="P82" s="533">
        <f t="shared" si="6"/>
        <v>0.758886021363602</v>
      </c>
      <c r="Q82" s="579"/>
      <c r="S82" s="213">
        <v>7736055</v>
      </c>
      <c r="T82" s="595"/>
    </row>
    <row r="83" spans="1:20" s="395" customFormat="1" ht="12.75">
      <c r="A83" s="633" t="s">
        <v>28</v>
      </c>
      <c r="B83" s="217" t="s">
        <v>301</v>
      </c>
      <c r="C83" s="218"/>
      <c r="D83" s="219"/>
      <c r="E83" s="245">
        <v>92915769</v>
      </c>
      <c r="F83" s="245"/>
      <c r="G83" s="245">
        <v>4775032</v>
      </c>
      <c r="H83" s="245"/>
      <c r="I83" s="245"/>
      <c r="J83" s="219"/>
      <c r="K83" s="219"/>
      <c r="L83" s="219"/>
      <c r="M83" s="220"/>
      <c r="N83" s="512">
        <f t="shared" si="7"/>
        <v>97690801</v>
      </c>
      <c r="O83" s="584">
        <f>SUM(N83:N97)</f>
        <v>271561695</v>
      </c>
      <c r="P83" s="539">
        <f t="shared" si="6"/>
        <v>0.9278351168551212</v>
      </c>
      <c r="Q83" s="574">
        <f>O83/T83</f>
        <v>0.9836635961915315</v>
      </c>
      <c r="S83" s="512">
        <v>105288967</v>
      </c>
      <c r="T83" s="584">
        <f>SUM(S83:S97)</f>
        <v>276071714</v>
      </c>
    </row>
    <row r="84" spans="1:20" s="395" customFormat="1" ht="12.75">
      <c r="A84" s="631"/>
      <c r="B84" s="8" t="s">
        <v>302</v>
      </c>
      <c r="C84" s="105"/>
      <c r="D84" s="103"/>
      <c r="E84" s="244">
        <v>31896732</v>
      </c>
      <c r="F84" s="244"/>
      <c r="G84" s="244"/>
      <c r="H84" s="244"/>
      <c r="I84" s="244"/>
      <c r="J84" s="103"/>
      <c r="K84" s="103"/>
      <c r="L84" s="103"/>
      <c r="M84" s="195"/>
      <c r="N84" s="199">
        <f t="shared" si="7"/>
        <v>31896732</v>
      </c>
      <c r="O84" s="585"/>
      <c r="P84" s="532">
        <f t="shared" si="6"/>
        <v>1.1561186909684757</v>
      </c>
      <c r="Q84" s="575"/>
      <c r="S84" s="199">
        <v>27589496</v>
      </c>
      <c r="T84" s="585"/>
    </row>
    <row r="85" spans="1:20" s="395" customFormat="1" ht="12.75">
      <c r="A85" s="631"/>
      <c r="B85" s="59" t="s">
        <v>303</v>
      </c>
      <c r="C85" s="103"/>
      <c r="D85" s="103"/>
      <c r="E85" s="244">
        <v>2521317</v>
      </c>
      <c r="F85" s="244"/>
      <c r="G85" s="244"/>
      <c r="H85" s="244"/>
      <c r="I85" s="244"/>
      <c r="J85" s="103"/>
      <c r="K85" s="103"/>
      <c r="L85" s="103"/>
      <c r="M85" s="195"/>
      <c r="N85" s="214">
        <f t="shared" si="7"/>
        <v>2521317</v>
      </c>
      <c r="O85" s="585"/>
      <c r="P85" s="531">
        <f t="shared" si="6"/>
        <v>0.9754817697603078</v>
      </c>
      <c r="Q85" s="575"/>
      <c r="S85" s="214">
        <v>2584689</v>
      </c>
      <c r="T85" s="585"/>
    </row>
    <row r="86" spans="1:20" s="395" customFormat="1" ht="12.75">
      <c r="A86" s="631"/>
      <c r="B86" s="59" t="s">
        <v>304</v>
      </c>
      <c r="C86" s="103"/>
      <c r="D86" s="103"/>
      <c r="E86" s="244"/>
      <c r="F86" s="244"/>
      <c r="G86" s="244"/>
      <c r="H86" s="244"/>
      <c r="I86" s="244">
        <v>4328621</v>
      </c>
      <c r="J86" s="244"/>
      <c r="K86" s="244">
        <v>604264</v>
      </c>
      <c r="L86" s="103"/>
      <c r="M86" s="195"/>
      <c r="N86" s="214">
        <f t="shared" si="7"/>
        <v>4932885</v>
      </c>
      <c r="O86" s="585"/>
      <c r="P86" s="531">
        <f t="shared" si="6"/>
        <v>0.9969974176093697</v>
      </c>
      <c r="Q86" s="575"/>
      <c r="S86" s="214">
        <v>4947741</v>
      </c>
      <c r="T86" s="585"/>
    </row>
    <row r="87" spans="1:20" s="395" customFormat="1" ht="12.75">
      <c r="A87" s="631"/>
      <c r="B87" s="59" t="s">
        <v>305</v>
      </c>
      <c r="C87" s="103"/>
      <c r="D87" s="103"/>
      <c r="E87" s="244"/>
      <c r="F87" s="244"/>
      <c r="G87" s="244"/>
      <c r="H87" s="244"/>
      <c r="I87" s="244"/>
      <c r="J87" s="244"/>
      <c r="K87" s="244"/>
      <c r="L87" s="103"/>
      <c r="M87" s="195"/>
      <c r="N87" s="214"/>
      <c r="O87" s="585"/>
      <c r="P87" s="531">
        <f t="shared" si="6"/>
        <v>0</v>
      </c>
      <c r="Q87" s="575"/>
      <c r="S87" s="214">
        <v>3600</v>
      </c>
      <c r="T87" s="585"/>
    </row>
    <row r="88" spans="1:20" s="395" customFormat="1" ht="12.75">
      <c r="A88" s="631"/>
      <c r="B88" s="59" t="s">
        <v>306</v>
      </c>
      <c r="C88" s="103"/>
      <c r="D88" s="103"/>
      <c r="E88" s="244">
        <v>337740</v>
      </c>
      <c r="F88" s="244"/>
      <c r="G88" s="244"/>
      <c r="H88" s="244"/>
      <c r="I88" s="244"/>
      <c r="J88" s="103"/>
      <c r="K88" s="103"/>
      <c r="L88" s="103"/>
      <c r="M88" s="195"/>
      <c r="N88" s="214">
        <f t="shared" si="7"/>
        <v>337740</v>
      </c>
      <c r="O88" s="585"/>
      <c r="P88" s="531">
        <f t="shared" si="6"/>
        <v>1.0169522146276837</v>
      </c>
      <c r="Q88" s="575"/>
      <c r="S88" s="214">
        <v>332110</v>
      </c>
      <c r="T88" s="585"/>
    </row>
    <row r="89" spans="1:20" s="395" customFormat="1" ht="12.75">
      <c r="A89" s="631"/>
      <c r="B89" s="59" t="s">
        <v>307</v>
      </c>
      <c r="C89" s="103">
        <v>6677884</v>
      </c>
      <c r="D89" s="103">
        <v>47098</v>
      </c>
      <c r="E89" s="244"/>
      <c r="F89" s="103"/>
      <c r="G89" s="103"/>
      <c r="H89" s="103"/>
      <c r="I89" s="103">
        <v>562309</v>
      </c>
      <c r="J89" s="103"/>
      <c r="K89" s="103">
        <v>104701</v>
      </c>
      <c r="L89" s="103"/>
      <c r="M89" s="195"/>
      <c r="N89" s="214">
        <f t="shared" si="7"/>
        <v>7391992</v>
      </c>
      <c r="O89" s="585"/>
      <c r="P89" s="531">
        <f t="shared" si="6"/>
        <v>1.0552053427251278</v>
      </c>
      <c r="Q89" s="575"/>
      <c r="S89" s="214">
        <v>7005264</v>
      </c>
      <c r="T89" s="585"/>
    </row>
    <row r="90" spans="1:20" s="395" customFormat="1" ht="12.75">
      <c r="A90" s="631"/>
      <c r="B90" s="59" t="s">
        <v>308</v>
      </c>
      <c r="C90" s="103"/>
      <c r="D90" s="103"/>
      <c r="E90" s="244">
        <v>7533005</v>
      </c>
      <c r="F90" s="103"/>
      <c r="G90" s="103"/>
      <c r="H90" s="103">
        <v>1695</v>
      </c>
      <c r="I90" s="103">
        <v>10890946</v>
      </c>
      <c r="J90" s="103">
        <v>4835</v>
      </c>
      <c r="K90" s="103">
        <v>1471820</v>
      </c>
      <c r="L90" s="103"/>
      <c r="M90" s="195"/>
      <c r="N90" s="214">
        <f t="shared" si="7"/>
        <v>19902301</v>
      </c>
      <c r="O90" s="585"/>
      <c r="P90" s="531">
        <f t="shared" si="6"/>
        <v>0.7409576481461949</v>
      </c>
      <c r="Q90" s="575"/>
      <c r="S90" s="214">
        <v>26860241</v>
      </c>
      <c r="T90" s="585"/>
    </row>
    <row r="91" spans="1:20" s="395" customFormat="1" ht="12.75">
      <c r="A91" s="631"/>
      <c r="B91" s="59" t="s">
        <v>309</v>
      </c>
      <c r="C91" s="103"/>
      <c r="D91" s="103">
        <v>200</v>
      </c>
      <c r="E91" s="244">
        <v>931449</v>
      </c>
      <c r="F91" s="103"/>
      <c r="G91" s="103"/>
      <c r="H91" s="103"/>
      <c r="I91" s="103"/>
      <c r="J91" s="103"/>
      <c r="K91" s="103"/>
      <c r="L91" s="103"/>
      <c r="M91" s="195"/>
      <c r="N91" s="214">
        <f t="shared" si="7"/>
        <v>931649</v>
      </c>
      <c r="O91" s="585"/>
      <c r="P91" s="531">
        <f t="shared" si="6"/>
        <v>0.7767081511716705</v>
      </c>
      <c r="Q91" s="575"/>
      <c r="S91" s="214">
        <v>1199484</v>
      </c>
      <c r="T91" s="585"/>
    </row>
    <row r="92" spans="1:20" s="395" customFormat="1" ht="12.75">
      <c r="A92" s="631"/>
      <c r="B92" s="59" t="s">
        <v>310</v>
      </c>
      <c r="C92" s="103"/>
      <c r="D92" s="103"/>
      <c r="E92" s="244">
        <v>43461450</v>
      </c>
      <c r="F92" s="103"/>
      <c r="G92" s="103"/>
      <c r="H92" s="103"/>
      <c r="I92" s="103"/>
      <c r="J92" s="103"/>
      <c r="K92" s="103"/>
      <c r="L92" s="103"/>
      <c r="M92" s="195"/>
      <c r="N92" s="214">
        <f t="shared" si="7"/>
        <v>43461450</v>
      </c>
      <c r="O92" s="585"/>
      <c r="P92" s="531">
        <f t="shared" si="6"/>
        <v>1.1986830922509764</v>
      </c>
      <c r="Q92" s="575"/>
      <c r="S92" s="214">
        <v>36257665</v>
      </c>
      <c r="T92" s="585"/>
    </row>
    <row r="93" spans="1:20" s="395" customFormat="1" ht="12.75">
      <c r="A93" s="631"/>
      <c r="B93" s="59" t="s">
        <v>311</v>
      </c>
      <c r="C93" s="103"/>
      <c r="D93" s="103"/>
      <c r="E93" s="244">
        <v>30472182</v>
      </c>
      <c r="F93" s="103"/>
      <c r="G93" s="103">
        <v>3000227</v>
      </c>
      <c r="H93" s="103"/>
      <c r="I93" s="103"/>
      <c r="J93" s="103"/>
      <c r="K93" s="103"/>
      <c r="L93" s="103"/>
      <c r="M93" s="195"/>
      <c r="N93" s="214">
        <f t="shared" si="7"/>
        <v>33472409</v>
      </c>
      <c r="O93" s="585"/>
      <c r="P93" s="531">
        <f t="shared" si="6"/>
        <v>0.9259413126025927</v>
      </c>
      <c r="Q93" s="575"/>
      <c r="S93" s="214">
        <v>36149601</v>
      </c>
      <c r="T93" s="585"/>
    </row>
    <row r="94" spans="1:20" s="395" customFormat="1" ht="12.75">
      <c r="A94" s="631"/>
      <c r="B94" s="59" t="s">
        <v>312</v>
      </c>
      <c r="C94" s="103"/>
      <c r="D94" s="103"/>
      <c r="E94" s="244"/>
      <c r="F94" s="103"/>
      <c r="G94" s="28">
        <v>154595</v>
      </c>
      <c r="H94" s="103"/>
      <c r="I94" s="103"/>
      <c r="J94" s="103"/>
      <c r="K94" s="103"/>
      <c r="L94" s="103"/>
      <c r="M94" s="195"/>
      <c r="N94" s="214">
        <f t="shared" si="7"/>
        <v>154595</v>
      </c>
      <c r="O94" s="585"/>
      <c r="P94" s="531">
        <f t="shared" si="6"/>
        <v>0.9587346278116453</v>
      </c>
      <c r="Q94" s="575"/>
      <c r="S94" s="214">
        <v>161249</v>
      </c>
      <c r="T94" s="585"/>
    </row>
    <row r="95" spans="1:20" s="395" customFormat="1" ht="12.75">
      <c r="A95" s="631"/>
      <c r="B95" s="59" t="s">
        <v>313</v>
      </c>
      <c r="C95" s="103"/>
      <c r="D95" s="103"/>
      <c r="E95" s="244">
        <v>20888260</v>
      </c>
      <c r="F95" s="103"/>
      <c r="G95" s="103"/>
      <c r="H95" s="103"/>
      <c r="I95" s="103"/>
      <c r="J95" s="103"/>
      <c r="K95" s="103"/>
      <c r="L95" s="103"/>
      <c r="M95" s="195"/>
      <c r="N95" s="214">
        <f t="shared" si="7"/>
        <v>20888260</v>
      </c>
      <c r="O95" s="585"/>
      <c r="P95" s="531">
        <f t="shared" si="6"/>
        <v>1.012334351535416</v>
      </c>
      <c r="Q95" s="575"/>
      <c r="S95" s="214">
        <v>20633756</v>
      </c>
      <c r="T95" s="585"/>
    </row>
    <row r="96" spans="1:20" s="395" customFormat="1" ht="12.75">
      <c r="A96" s="631"/>
      <c r="B96" s="177" t="s">
        <v>314</v>
      </c>
      <c r="C96" s="106"/>
      <c r="D96" s="106"/>
      <c r="E96" s="246"/>
      <c r="F96" s="106"/>
      <c r="G96" s="106"/>
      <c r="H96" s="106"/>
      <c r="I96" s="106"/>
      <c r="J96" s="106"/>
      <c r="K96" s="106"/>
      <c r="L96" s="106"/>
      <c r="M96" s="198"/>
      <c r="N96" s="214"/>
      <c r="O96" s="585"/>
      <c r="P96" s="531"/>
      <c r="Q96" s="575"/>
      <c r="S96" s="214">
        <v>1473594</v>
      </c>
      <c r="T96" s="585"/>
    </row>
    <row r="97" spans="1:20" s="395" customFormat="1" ht="13.5" thickBot="1">
      <c r="A97" s="632"/>
      <c r="B97" s="177" t="s">
        <v>315</v>
      </c>
      <c r="C97" s="106"/>
      <c r="D97" s="106">
        <v>7821965</v>
      </c>
      <c r="E97" s="246">
        <v>157599</v>
      </c>
      <c r="F97" s="106"/>
      <c r="G97" s="106"/>
      <c r="H97" s="106"/>
      <c r="I97" s="106"/>
      <c r="J97" s="106"/>
      <c r="K97" s="106"/>
      <c r="L97" s="106"/>
      <c r="M97" s="198"/>
      <c r="N97" s="514">
        <f>SUM(C97:M97)</f>
        <v>7979564</v>
      </c>
      <c r="O97" s="585"/>
      <c r="P97" s="542">
        <f t="shared" si="6"/>
        <v>1.4289392483189796</v>
      </c>
      <c r="Q97" s="575"/>
      <c r="S97" s="514">
        <v>5584257</v>
      </c>
      <c r="T97" s="585"/>
    </row>
    <row r="98" spans="1:20" s="395" customFormat="1" ht="12.75">
      <c r="A98" s="634" t="s">
        <v>29</v>
      </c>
      <c r="B98" s="255" t="s">
        <v>332</v>
      </c>
      <c r="C98" s="184"/>
      <c r="D98" s="226"/>
      <c r="E98" s="226">
        <v>9908983</v>
      </c>
      <c r="F98" s="184"/>
      <c r="G98" s="184"/>
      <c r="H98" s="184"/>
      <c r="I98" s="184"/>
      <c r="J98" s="184"/>
      <c r="K98" s="184"/>
      <c r="L98" s="184"/>
      <c r="M98" s="209"/>
      <c r="N98" s="212">
        <f>SUM(C98:M98)</f>
        <v>9908983</v>
      </c>
      <c r="O98" s="584">
        <f>SUM(N98:N100)</f>
        <v>72147012</v>
      </c>
      <c r="P98" s="540">
        <f t="shared" si="6"/>
        <v>0.943222460479349</v>
      </c>
      <c r="Q98" s="574">
        <f>O98/T98</f>
        <v>1.0578436903843187</v>
      </c>
      <c r="S98" s="212">
        <v>10505457</v>
      </c>
      <c r="T98" s="584">
        <f>SUM(S98:S100)</f>
        <v>68201959</v>
      </c>
    </row>
    <row r="99" spans="1:20" s="395" customFormat="1" ht="12.75">
      <c r="A99" s="635"/>
      <c r="B99" s="8" t="s">
        <v>333</v>
      </c>
      <c r="C99" s="103"/>
      <c r="D99" s="244">
        <v>124609</v>
      </c>
      <c r="E99" s="244">
        <v>4115233</v>
      </c>
      <c r="F99" s="103"/>
      <c r="G99" s="103"/>
      <c r="H99" s="103"/>
      <c r="I99" s="103"/>
      <c r="J99" s="103"/>
      <c r="K99" s="103"/>
      <c r="L99" s="103"/>
      <c r="M99" s="195"/>
      <c r="N99" s="214">
        <f>SUM(C99:M99)</f>
        <v>4239842</v>
      </c>
      <c r="O99" s="585"/>
      <c r="P99" s="531">
        <f t="shared" si="6"/>
        <v>0.9399243997727249</v>
      </c>
      <c r="Q99" s="575"/>
      <c r="S99" s="214">
        <v>4510833</v>
      </c>
      <c r="T99" s="585"/>
    </row>
    <row r="100" spans="1:20" s="395" customFormat="1" ht="13.5" thickBot="1">
      <c r="A100" s="636"/>
      <c r="B100" s="256" t="s">
        <v>334</v>
      </c>
      <c r="C100" s="187"/>
      <c r="D100" s="228"/>
      <c r="E100" s="228">
        <v>57998187</v>
      </c>
      <c r="F100" s="187"/>
      <c r="G100" s="187"/>
      <c r="H100" s="187"/>
      <c r="I100" s="187"/>
      <c r="J100" s="187"/>
      <c r="K100" s="187"/>
      <c r="L100" s="187"/>
      <c r="M100" s="210"/>
      <c r="N100" s="514">
        <f>SUM(C100:M100)</f>
        <v>57998187</v>
      </c>
      <c r="O100" s="586"/>
      <c r="P100" s="542">
        <f t="shared" si="6"/>
        <v>1.09048523954827</v>
      </c>
      <c r="Q100" s="576"/>
      <c r="S100" s="514">
        <v>53185669</v>
      </c>
      <c r="T100" s="586"/>
    </row>
    <row r="101" spans="1:20" ht="15.75" thickBot="1">
      <c r="A101" s="625" t="s">
        <v>14</v>
      </c>
      <c r="B101" s="626"/>
      <c r="C101" s="149">
        <f>SUM(C7:C100)</f>
        <v>16475144</v>
      </c>
      <c r="D101" s="523">
        <f aca="true" t="shared" si="8" ref="D101:O101">SUM(D7:D100)</f>
        <v>67757074</v>
      </c>
      <c r="E101" s="149">
        <f t="shared" si="8"/>
        <v>1253596633</v>
      </c>
      <c r="F101" s="149">
        <f t="shared" si="8"/>
        <v>1601</v>
      </c>
      <c r="G101" s="149">
        <f t="shared" si="8"/>
        <v>37890594</v>
      </c>
      <c r="H101" s="149">
        <f t="shared" si="8"/>
        <v>5218601</v>
      </c>
      <c r="I101" s="149">
        <f t="shared" si="8"/>
        <v>19495018</v>
      </c>
      <c r="J101" s="149">
        <f t="shared" si="8"/>
        <v>452880</v>
      </c>
      <c r="K101" s="149">
        <f t="shared" si="8"/>
        <v>4682535</v>
      </c>
      <c r="L101" s="149">
        <f t="shared" si="8"/>
        <v>1101</v>
      </c>
      <c r="M101" s="524">
        <f t="shared" si="8"/>
        <v>1305830</v>
      </c>
      <c r="N101" s="253">
        <f t="shared" si="8"/>
        <v>1406877011</v>
      </c>
      <c r="O101" s="254">
        <f t="shared" si="8"/>
        <v>1406877011</v>
      </c>
      <c r="P101" s="543">
        <f t="shared" si="6"/>
        <v>0.974477563956401</v>
      </c>
      <c r="Q101" s="544">
        <f>O101/T101</f>
        <v>0.974477563956401</v>
      </c>
      <c r="S101" s="253">
        <f>SUM(S7:S100)</f>
        <v>1443724374</v>
      </c>
      <c r="T101" s="254">
        <f>SUM(T7:T100)</f>
        <v>1443724374</v>
      </c>
    </row>
    <row r="102" spans="1:20" ht="15">
      <c r="A102" s="269"/>
      <c r="C102" s="271"/>
      <c r="F102" s="271"/>
      <c r="G102" s="271"/>
      <c r="H102" s="271"/>
      <c r="J102" s="627" t="s">
        <v>264</v>
      </c>
      <c r="K102" s="627"/>
      <c r="L102" s="627"/>
      <c r="M102" s="627"/>
      <c r="N102" s="627"/>
      <c r="O102" s="627"/>
      <c r="Q102" s="61"/>
      <c r="S102" s="496"/>
      <c r="T102" s="483"/>
    </row>
    <row r="103" spans="1:15" ht="12.75" hidden="1">
      <c r="A103" s="628" t="s">
        <v>293</v>
      </c>
      <c r="B103" s="628"/>
      <c r="C103" s="628"/>
      <c r="D103" s="628"/>
      <c r="E103" s="628"/>
      <c r="I103" s="481"/>
      <c r="O103" s="148"/>
    </row>
    <row r="104" spans="1:20" ht="12.75" hidden="1">
      <c r="A104" s="372" t="s">
        <v>255</v>
      </c>
      <c r="B104" s="376"/>
      <c r="C104" s="373" t="s">
        <v>93</v>
      </c>
      <c r="D104" s="508"/>
      <c r="E104" s="508"/>
      <c r="I104" s="481"/>
      <c r="O104" s="148"/>
      <c r="T104" s="148"/>
    </row>
    <row r="105" spans="1:20" ht="12.75" hidden="1">
      <c r="A105" s="372" t="s">
        <v>277</v>
      </c>
      <c r="B105" s="376"/>
      <c r="C105" s="373" t="s">
        <v>93</v>
      </c>
      <c r="D105" s="481"/>
      <c r="E105" s="481"/>
      <c r="I105" s="481"/>
      <c r="J105" s="395"/>
      <c r="O105" s="148"/>
      <c r="T105" s="148"/>
    </row>
    <row r="106" spans="1:20" ht="12.75" hidden="1">
      <c r="A106" s="372" t="s">
        <v>90</v>
      </c>
      <c r="B106" s="376"/>
      <c r="C106" s="373" t="s">
        <v>93</v>
      </c>
      <c r="D106" s="481"/>
      <c r="E106" s="481"/>
      <c r="I106" s="481"/>
      <c r="J106" s="395"/>
      <c r="O106" s="148"/>
      <c r="T106" s="148"/>
    </row>
    <row r="107" spans="1:20" ht="12.75" hidden="1">
      <c r="A107" s="372" t="s">
        <v>91</v>
      </c>
      <c r="B107" s="376"/>
      <c r="C107" s="373" t="s">
        <v>93</v>
      </c>
      <c r="D107" s="375"/>
      <c r="E107" s="375"/>
      <c r="T107" s="148"/>
    </row>
    <row r="108" spans="1:5" ht="12.75" hidden="1">
      <c r="A108" s="372" t="s">
        <v>92</v>
      </c>
      <c r="B108" s="376"/>
      <c r="C108" s="373" t="s">
        <v>93</v>
      </c>
      <c r="D108" s="375"/>
      <c r="E108" s="375"/>
    </row>
    <row r="109" spans="1:5" ht="12.75" hidden="1">
      <c r="A109" s="374" t="s">
        <v>97</v>
      </c>
      <c r="B109" s="376"/>
      <c r="C109" s="373" t="s">
        <v>93</v>
      </c>
      <c r="D109" s="375"/>
      <c r="E109" s="375"/>
    </row>
    <row r="110" spans="1:15" ht="30.75" customHeight="1">
      <c r="A110" s="629" t="s">
        <v>80</v>
      </c>
      <c r="B110" s="629"/>
      <c r="C110" s="629"/>
      <c r="D110" s="629"/>
      <c r="E110" s="629"/>
      <c r="F110" s="629"/>
      <c r="G110" s="629"/>
      <c r="H110" s="629"/>
      <c r="I110" s="629"/>
      <c r="J110" s="629"/>
      <c r="K110" s="629"/>
      <c r="L110" s="629"/>
      <c r="M110" s="629"/>
      <c r="N110" s="629"/>
      <c r="O110" s="507"/>
    </row>
    <row r="111" spans="13:20" ht="15" customHeight="1" thickBot="1">
      <c r="M111" s="630" t="s">
        <v>336</v>
      </c>
      <c r="N111" s="630"/>
      <c r="O111" s="188"/>
      <c r="T111" s="507"/>
    </row>
    <row r="112" spans="1:20" ht="13.5" customHeight="1">
      <c r="A112" s="612" t="s">
        <v>41</v>
      </c>
      <c r="B112" s="613"/>
      <c r="C112" s="613"/>
      <c r="D112" s="613"/>
      <c r="E112" s="613"/>
      <c r="F112" s="613"/>
      <c r="G112" s="613"/>
      <c r="H112" s="613"/>
      <c r="I112" s="613"/>
      <c r="J112" s="613"/>
      <c r="K112" s="613"/>
      <c r="L112" s="613"/>
      <c r="M112" s="613"/>
      <c r="N112" s="614"/>
      <c r="O112" s="510"/>
      <c r="T112" s="188"/>
    </row>
    <row r="113" spans="1:20" ht="13.5" customHeight="1" thickBot="1">
      <c r="A113" s="615"/>
      <c r="B113" s="616"/>
      <c r="C113" s="616"/>
      <c r="D113" s="616"/>
      <c r="E113" s="616"/>
      <c r="F113" s="616"/>
      <c r="G113" s="616"/>
      <c r="H113" s="616"/>
      <c r="I113" s="616"/>
      <c r="J113" s="616"/>
      <c r="K113" s="616"/>
      <c r="L113" s="616"/>
      <c r="M113" s="616"/>
      <c r="N113" s="617"/>
      <c r="O113" s="510"/>
      <c r="T113" s="510"/>
    </row>
    <row r="114" spans="1:20" ht="15" customHeight="1" thickBot="1">
      <c r="A114" s="612" t="s">
        <v>11</v>
      </c>
      <c r="B114" s="618"/>
      <c r="C114" s="620" t="s">
        <v>292</v>
      </c>
      <c r="D114" s="621"/>
      <c r="E114" s="621"/>
      <c r="F114" s="621"/>
      <c r="G114" s="621"/>
      <c r="H114" s="621"/>
      <c r="I114" s="621"/>
      <c r="J114" s="621"/>
      <c r="K114" s="621"/>
      <c r="L114" s="621"/>
      <c r="M114" s="622"/>
      <c r="N114" s="587" t="s">
        <v>31</v>
      </c>
      <c r="O114" s="589" t="s">
        <v>285</v>
      </c>
      <c r="P114" s="580" t="s">
        <v>339</v>
      </c>
      <c r="T114" s="510"/>
    </row>
    <row r="115" spans="1:20" ht="53.25" customHeight="1" thickBot="1">
      <c r="A115" s="615"/>
      <c r="B115" s="619"/>
      <c r="C115" s="21" t="s">
        <v>46</v>
      </c>
      <c r="D115" s="21" t="s">
        <v>47</v>
      </c>
      <c r="E115" s="21" t="s">
        <v>51</v>
      </c>
      <c r="F115" s="21" t="s">
        <v>48</v>
      </c>
      <c r="G115" s="21" t="s">
        <v>49</v>
      </c>
      <c r="H115" s="21" t="s">
        <v>54</v>
      </c>
      <c r="I115" s="21" t="s">
        <v>55</v>
      </c>
      <c r="J115" s="21" t="s">
        <v>56</v>
      </c>
      <c r="K115" s="21" t="s">
        <v>57</v>
      </c>
      <c r="L115" s="21" t="s">
        <v>7</v>
      </c>
      <c r="M115" s="428" t="s">
        <v>279</v>
      </c>
      <c r="N115" s="588"/>
      <c r="O115" s="590"/>
      <c r="P115" s="581"/>
      <c r="S115" s="587" t="s">
        <v>337</v>
      </c>
      <c r="T115" s="589" t="s">
        <v>31</v>
      </c>
    </row>
    <row r="116" spans="1:20" s="395" customFormat="1" ht="13.5" thickBot="1">
      <c r="A116" s="623" t="s">
        <v>12</v>
      </c>
      <c r="B116" s="624"/>
      <c r="C116" s="100">
        <f>SUM(C7:C11)</f>
        <v>709607</v>
      </c>
      <c r="D116" s="100">
        <f>SUM(D7:D11)</f>
        <v>26944869</v>
      </c>
      <c r="E116" s="100">
        <f>SUM(E7:E11)</f>
        <v>2857178</v>
      </c>
      <c r="F116" s="100"/>
      <c r="G116" s="100"/>
      <c r="H116" s="100"/>
      <c r="I116" s="100"/>
      <c r="J116" s="100"/>
      <c r="K116" s="100"/>
      <c r="L116" s="100"/>
      <c r="M116" s="100"/>
      <c r="N116" s="498">
        <f>SUM(C116:M116)</f>
        <v>30511654</v>
      </c>
      <c r="O116" s="504">
        <f>N116/N132</f>
        <v>0.021687506272003474</v>
      </c>
      <c r="P116" s="531">
        <f>N116/T117</f>
        <v>1.3238684976512478</v>
      </c>
      <c r="S116" s="588"/>
      <c r="T116" s="590"/>
    </row>
    <row r="117" spans="1:20" ht="12.75">
      <c r="A117" s="605" t="s">
        <v>13</v>
      </c>
      <c r="B117" s="606"/>
      <c r="C117" s="102"/>
      <c r="D117" s="103"/>
      <c r="E117" s="103">
        <f>SUM(E12:E18)</f>
        <v>88740185</v>
      </c>
      <c r="F117" s="103"/>
      <c r="G117" s="103">
        <f>SUM(G12:G18)</f>
        <v>1155146</v>
      </c>
      <c r="H117" s="103"/>
      <c r="I117" s="103"/>
      <c r="J117" s="103"/>
      <c r="K117" s="103">
        <f>SUM(K12:K18)</f>
        <v>1585</v>
      </c>
      <c r="L117" s="103"/>
      <c r="M117" s="103"/>
      <c r="N117" s="499">
        <f>SUM(C117:M117)</f>
        <v>89896916</v>
      </c>
      <c r="O117" s="501">
        <f>N117/N132</f>
        <v>0.06389820524261876</v>
      </c>
      <c r="P117" s="532">
        <f>N117/T118</f>
        <v>0.9508352247564948</v>
      </c>
      <c r="S117" s="498" t="s">
        <v>12</v>
      </c>
      <c r="T117" s="527">
        <v>23047345</v>
      </c>
    </row>
    <row r="118" spans="1:20" ht="12.75">
      <c r="A118" s="605" t="s">
        <v>15</v>
      </c>
      <c r="B118" s="606"/>
      <c r="C118" s="103">
        <f>SUM(C19:C22)</f>
        <v>60</v>
      </c>
      <c r="D118" s="103"/>
      <c r="E118" s="103">
        <f>SUM(E19:E22)</f>
        <v>121884759</v>
      </c>
      <c r="F118" s="103"/>
      <c r="G118" s="103">
        <f>SUM(G19:G22)</f>
        <v>860365</v>
      </c>
      <c r="H118" s="103"/>
      <c r="I118" s="103"/>
      <c r="J118" s="103"/>
      <c r="K118" s="103"/>
      <c r="L118" s="103"/>
      <c r="M118" s="103">
        <f>SUM(M19:M22)</f>
        <v>1305815</v>
      </c>
      <c r="N118" s="499">
        <f aca="true" t="shared" si="9" ref="N118:N129">SUM(C118:M118)</f>
        <v>124050999</v>
      </c>
      <c r="O118" s="501">
        <f>N118/N132</f>
        <v>0.08817472887116498</v>
      </c>
      <c r="P118" s="532">
        <f aca="true" t="shared" si="10" ref="P118:P130">N118/T119</f>
        <v>1.160913195695962</v>
      </c>
      <c r="Q118" s="93">
        <v>2021</v>
      </c>
      <c r="S118" s="499" t="s">
        <v>13</v>
      </c>
      <c r="T118" s="528">
        <v>94545210</v>
      </c>
    </row>
    <row r="119" spans="1:20" ht="12.75">
      <c r="A119" s="605" t="s">
        <v>16</v>
      </c>
      <c r="B119" s="606"/>
      <c r="C119" s="105"/>
      <c r="D119" s="103"/>
      <c r="E119" s="385">
        <f>SUM(E23:E25)</f>
        <v>15025213</v>
      </c>
      <c r="F119" s="385"/>
      <c r="G119" s="385">
        <f>SUM(G23:G25)</f>
        <v>6555759</v>
      </c>
      <c r="H119" s="385"/>
      <c r="I119" s="385"/>
      <c r="J119" s="385"/>
      <c r="K119" s="385"/>
      <c r="L119" s="385"/>
      <c r="M119" s="385"/>
      <c r="N119" s="499">
        <f t="shared" si="9"/>
        <v>21580972</v>
      </c>
      <c r="O119" s="501">
        <f>N119/N132</f>
        <v>0.01533962942834667</v>
      </c>
      <c r="P119" s="532">
        <f t="shared" si="10"/>
        <v>0.9133964378042921</v>
      </c>
      <c r="Q119" s="88" t="s">
        <v>286</v>
      </c>
      <c r="R119" s="88"/>
      <c r="S119" s="499" t="s">
        <v>15</v>
      </c>
      <c r="T119" s="528">
        <v>106856395</v>
      </c>
    </row>
    <row r="120" spans="1:20" ht="12.75">
      <c r="A120" s="605" t="s">
        <v>18</v>
      </c>
      <c r="B120" s="606"/>
      <c r="C120" s="103"/>
      <c r="D120" s="103">
        <f>SUM(D26:D34)</f>
        <v>1499</v>
      </c>
      <c r="E120" s="103">
        <f>SUM(E26:E34)</f>
        <v>169764645</v>
      </c>
      <c r="F120" s="103"/>
      <c r="G120" s="103"/>
      <c r="H120" s="103">
        <f>SUM(H26:H34)</f>
        <v>5216906</v>
      </c>
      <c r="I120" s="103">
        <f>SUM(I26:I34)</f>
        <v>3610570</v>
      </c>
      <c r="J120" s="103">
        <f>SUM(J26:J34)</f>
        <v>448045</v>
      </c>
      <c r="K120" s="103">
        <f>SUM(K26:K34)</f>
        <v>956484</v>
      </c>
      <c r="L120" s="103"/>
      <c r="M120" s="103"/>
      <c r="N120" s="499">
        <f>SUM(C120:M120)</f>
        <v>179998149</v>
      </c>
      <c r="O120" s="525">
        <f>N120/N132</f>
        <v>0.1279416378209623</v>
      </c>
      <c r="P120" s="532">
        <f>N120/T121</f>
        <v>1.057738327467213</v>
      </c>
      <c r="Q120" s="506">
        <f>O120+O122+O130</f>
        <v>0.5653874502040606</v>
      </c>
      <c r="R120" s="88"/>
      <c r="S120" s="499" t="s">
        <v>16</v>
      </c>
      <c r="T120" s="528">
        <v>23627169</v>
      </c>
    </row>
    <row r="121" spans="1:20" s="395" customFormat="1" ht="12.75">
      <c r="A121" s="605" t="s">
        <v>19</v>
      </c>
      <c r="B121" s="606"/>
      <c r="C121" s="105">
        <f>SUM(C35:C42)</f>
        <v>2559702</v>
      </c>
      <c r="D121" s="105">
        <f>SUM(D35:D42)</f>
        <v>2396137</v>
      </c>
      <c r="E121" s="105">
        <f>SUM(E35:E42)</f>
        <v>54726014</v>
      </c>
      <c r="F121" s="105"/>
      <c r="G121" s="105">
        <f aca="true" t="shared" si="11" ref="G121:L121">SUM(G35:G42)</f>
        <v>291449</v>
      </c>
      <c r="H121" s="105"/>
      <c r="I121" s="105">
        <f t="shared" si="11"/>
        <v>38918</v>
      </c>
      <c r="J121" s="105"/>
      <c r="K121" s="105">
        <f t="shared" si="11"/>
        <v>725812</v>
      </c>
      <c r="L121" s="105">
        <f t="shared" si="11"/>
        <v>1037</v>
      </c>
      <c r="M121" s="105"/>
      <c r="N121" s="499">
        <f>SUM(C121:M121)</f>
        <v>60739069</v>
      </c>
      <c r="O121" s="501">
        <f>N121/N132</f>
        <v>0.04317297711533933</v>
      </c>
      <c r="P121" s="532">
        <f t="shared" si="10"/>
        <v>0.9195880588100869</v>
      </c>
      <c r="Q121" s="88" t="s">
        <v>326</v>
      </c>
      <c r="R121" s="88"/>
      <c r="S121" s="499" t="s">
        <v>18</v>
      </c>
      <c r="T121" s="528">
        <v>170172664</v>
      </c>
    </row>
    <row r="122" spans="1:20" s="395" customFormat="1" ht="12.75">
      <c r="A122" s="605" t="s">
        <v>20</v>
      </c>
      <c r="B122" s="606"/>
      <c r="C122" s="105">
        <f>SUM(C43:C48)</f>
        <v>747988</v>
      </c>
      <c r="D122" s="105">
        <f>SUM(D43:D48)</f>
        <v>6570773</v>
      </c>
      <c r="E122" s="105">
        <f>SUM(E43:E48)</f>
        <v>331224221</v>
      </c>
      <c r="F122" s="105"/>
      <c r="G122" s="105">
        <f>SUM(G43:G48)</f>
        <v>5327780</v>
      </c>
      <c r="H122" s="105"/>
      <c r="I122" s="105"/>
      <c r="J122" s="105"/>
      <c r="K122" s="105"/>
      <c r="L122" s="105"/>
      <c r="M122" s="105"/>
      <c r="N122" s="499">
        <f t="shared" si="9"/>
        <v>343870762</v>
      </c>
      <c r="O122" s="525">
        <f>N122/N133</f>
        <v>0.24442133840510952</v>
      </c>
      <c r="P122" s="532">
        <f t="shared" si="10"/>
        <v>0.8882630210747484</v>
      </c>
      <c r="Q122" s="506">
        <f>O116+O117+O118+O119+O121+O123+O124+O125+O126+O127+O128+O129+O131</f>
        <v>0.43461254979593944</v>
      </c>
      <c r="R122" s="88"/>
      <c r="S122" s="499" t="s">
        <v>19</v>
      </c>
      <c r="T122" s="528">
        <v>66050302</v>
      </c>
    </row>
    <row r="123" spans="1:20" s="395" customFormat="1" ht="12.75">
      <c r="A123" s="605" t="s">
        <v>21</v>
      </c>
      <c r="B123" s="606"/>
      <c r="C123" s="105"/>
      <c r="D123" s="103"/>
      <c r="E123" s="103">
        <f>SUM(E49:E52)</f>
        <v>24566995</v>
      </c>
      <c r="F123" s="103"/>
      <c r="G123" s="103"/>
      <c r="H123" s="103"/>
      <c r="I123" s="103"/>
      <c r="J123" s="103"/>
      <c r="K123" s="103"/>
      <c r="L123" s="103"/>
      <c r="M123" s="195"/>
      <c r="N123" s="499">
        <f t="shared" si="9"/>
        <v>24566995</v>
      </c>
      <c r="O123" s="501">
        <f>N123/N132</f>
        <v>0.01746207721635733</v>
      </c>
      <c r="P123" s="532">
        <f t="shared" si="10"/>
        <v>0.9680563409141508</v>
      </c>
      <c r="S123" s="499" t="s">
        <v>20</v>
      </c>
      <c r="T123" s="528">
        <v>387127184</v>
      </c>
    </row>
    <row r="124" spans="1:20" s="395" customFormat="1" ht="12.75">
      <c r="A124" s="605" t="s">
        <v>23</v>
      </c>
      <c r="B124" s="606"/>
      <c r="C124" s="105"/>
      <c r="D124" s="103"/>
      <c r="E124" s="103">
        <f>SUM(E53)</f>
        <v>4682253</v>
      </c>
      <c r="F124" s="103"/>
      <c r="G124" s="103"/>
      <c r="H124" s="103"/>
      <c r="I124" s="103"/>
      <c r="J124" s="103"/>
      <c r="K124" s="103"/>
      <c r="L124" s="103"/>
      <c r="M124" s="195"/>
      <c r="N124" s="499">
        <f t="shared" si="9"/>
        <v>4682253</v>
      </c>
      <c r="O124" s="501">
        <f>N124/N132</f>
        <v>0.0033281182103273416</v>
      </c>
      <c r="P124" s="532">
        <f t="shared" si="10"/>
        <v>0.3701872135295562</v>
      </c>
      <c r="S124" s="499" t="s">
        <v>21</v>
      </c>
      <c r="T124" s="528">
        <v>25377650</v>
      </c>
    </row>
    <row r="125" spans="1:20" s="395" customFormat="1" ht="12.75">
      <c r="A125" s="605" t="s">
        <v>22</v>
      </c>
      <c r="B125" s="606"/>
      <c r="C125" s="103"/>
      <c r="D125" s="103">
        <f>SUM(D54:D57)</f>
        <v>2412</v>
      </c>
      <c r="E125" s="103">
        <f>SUM(E54:E57)</f>
        <v>48993049</v>
      </c>
      <c r="F125" s="103"/>
      <c r="G125" s="103"/>
      <c r="H125" s="103"/>
      <c r="I125" s="103"/>
      <c r="J125" s="103"/>
      <c r="K125" s="103"/>
      <c r="L125" s="103">
        <f>SUM(L54:L57)</f>
        <v>6</v>
      </c>
      <c r="M125" s="103"/>
      <c r="N125" s="499">
        <f t="shared" si="9"/>
        <v>48995467</v>
      </c>
      <c r="O125" s="501">
        <f>N125/N132</f>
        <v>0.03482569308967122</v>
      </c>
      <c r="P125" s="532">
        <f t="shared" si="10"/>
        <v>0.9946215633483042</v>
      </c>
      <c r="S125" s="499" t="s">
        <v>23</v>
      </c>
      <c r="T125" s="528">
        <v>12648338</v>
      </c>
    </row>
    <row r="126" spans="1:20" ht="12.75">
      <c r="A126" s="605" t="s">
        <v>24</v>
      </c>
      <c r="B126" s="606"/>
      <c r="C126" s="103"/>
      <c r="D126" s="103">
        <f>SUM(D58:D61)</f>
        <v>3432</v>
      </c>
      <c r="E126" s="103">
        <f>SUM(E58:E61)</f>
        <v>38494084</v>
      </c>
      <c r="F126" s="103"/>
      <c r="G126" s="103"/>
      <c r="H126" s="103"/>
      <c r="I126" s="103"/>
      <c r="J126" s="103"/>
      <c r="K126" s="103"/>
      <c r="L126" s="103">
        <f>SUM(L58:L61)</f>
        <v>4</v>
      </c>
      <c r="M126" s="103"/>
      <c r="N126" s="499">
        <f t="shared" si="9"/>
        <v>38497520</v>
      </c>
      <c r="O126" s="501">
        <f>N126/N132</f>
        <v>0.02736381339591027</v>
      </c>
      <c r="P126" s="532">
        <f t="shared" si="10"/>
        <v>0.8894339300933827</v>
      </c>
      <c r="S126" s="499" t="s">
        <v>22</v>
      </c>
      <c r="T126" s="528">
        <v>49260411</v>
      </c>
    </row>
    <row r="127" spans="1:20" ht="12.75">
      <c r="A127" s="605" t="s">
        <v>25</v>
      </c>
      <c r="B127" s="606"/>
      <c r="C127" s="105"/>
      <c r="D127" s="103"/>
      <c r="E127" s="103">
        <f>SUM(E62:E72)</f>
        <v>28460756</v>
      </c>
      <c r="F127" s="103"/>
      <c r="G127" s="103">
        <f>SUM(G62:G72)</f>
        <v>4057171</v>
      </c>
      <c r="H127" s="103"/>
      <c r="I127" s="103">
        <f>SUM(I62:I72)</f>
        <v>63654</v>
      </c>
      <c r="J127" s="103"/>
      <c r="K127" s="103">
        <f>SUM(K62:K72)</f>
        <v>1339</v>
      </c>
      <c r="L127" s="103">
        <f>SUM(L62:L72)</f>
        <v>54</v>
      </c>
      <c r="M127" s="103">
        <f>SUM(M62:M72)</f>
        <v>15</v>
      </c>
      <c r="N127" s="499">
        <f t="shared" si="9"/>
        <v>32582989</v>
      </c>
      <c r="O127" s="501">
        <f>N127/N132</f>
        <v>0.02315979914750345</v>
      </c>
      <c r="P127" s="532">
        <f t="shared" si="10"/>
        <v>0.8950442364837163</v>
      </c>
      <c r="S127" s="499" t="s">
        <v>24</v>
      </c>
      <c r="T127" s="528">
        <v>43283170</v>
      </c>
    </row>
    <row r="128" spans="1:20" ht="12.75">
      <c r="A128" s="605" t="s">
        <v>33</v>
      </c>
      <c r="B128" s="606"/>
      <c r="C128" s="105"/>
      <c r="D128" s="103"/>
      <c r="E128" s="103">
        <f>SUM(E73:E78)</f>
        <v>9690827</v>
      </c>
      <c r="F128" s="103"/>
      <c r="G128" s="103"/>
      <c r="H128" s="103"/>
      <c r="I128" s="103"/>
      <c r="J128" s="103"/>
      <c r="K128" s="103"/>
      <c r="L128" s="103"/>
      <c r="M128" s="103"/>
      <c r="N128" s="499">
        <f t="shared" si="9"/>
        <v>9690827</v>
      </c>
      <c r="O128" s="501">
        <f>N128/N132</f>
        <v>0.006888183490262462</v>
      </c>
      <c r="P128" s="532">
        <f t="shared" si="10"/>
        <v>0.9367403348295089</v>
      </c>
      <c r="S128" s="499" t="s">
        <v>25</v>
      </c>
      <c r="T128" s="528">
        <v>36403775</v>
      </c>
    </row>
    <row r="129" spans="1:20" ht="12.75">
      <c r="A129" s="605" t="s">
        <v>27</v>
      </c>
      <c r="B129" s="606"/>
      <c r="C129" s="105">
        <f>SUM(C79:C82)</f>
        <v>5779903</v>
      </c>
      <c r="D129" s="105">
        <f>SUM(D79:D82)</f>
        <v>23844080</v>
      </c>
      <c r="E129" s="105">
        <f>SUM(E79:E82)</f>
        <v>11348548</v>
      </c>
      <c r="F129" s="105">
        <f>SUM(F79:F82)</f>
        <v>1601</v>
      </c>
      <c r="G129" s="105">
        <f>SUM(G79:G82)</f>
        <v>11713070</v>
      </c>
      <c r="H129" s="105"/>
      <c r="I129" s="105"/>
      <c r="J129" s="105"/>
      <c r="K129" s="105">
        <f>SUM(K79:K82)</f>
        <v>816530</v>
      </c>
      <c r="L129" s="105"/>
      <c r="M129" s="105"/>
      <c r="N129" s="499">
        <f t="shared" si="9"/>
        <v>53503732</v>
      </c>
      <c r="O129" s="501">
        <f>N129/N132</f>
        <v>0.038030141641144495</v>
      </c>
      <c r="P129" s="532">
        <f t="shared" si="10"/>
        <v>1.055179244403547</v>
      </c>
      <c r="S129" s="499" t="s">
        <v>33</v>
      </c>
      <c r="T129" s="528">
        <v>10345265</v>
      </c>
    </row>
    <row r="130" spans="1:20" ht="12.75">
      <c r="A130" s="605" t="s">
        <v>28</v>
      </c>
      <c r="B130" s="606"/>
      <c r="C130" s="105">
        <f>SUM(C83:C97)</f>
        <v>6677884</v>
      </c>
      <c r="D130" s="105">
        <f aca="true" t="shared" si="12" ref="D130:K130">SUM(D83:D97)</f>
        <v>7869263</v>
      </c>
      <c r="E130" s="105">
        <f t="shared" si="12"/>
        <v>231115503</v>
      </c>
      <c r="F130" s="105"/>
      <c r="G130" s="105">
        <f t="shared" si="12"/>
        <v>7929854</v>
      </c>
      <c r="H130" s="105">
        <f t="shared" si="12"/>
        <v>1695</v>
      </c>
      <c r="I130" s="105">
        <f t="shared" si="12"/>
        <v>15781876</v>
      </c>
      <c r="J130" s="105">
        <f t="shared" si="12"/>
        <v>4835</v>
      </c>
      <c r="K130" s="105">
        <f t="shared" si="12"/>
        <v>2180785</v>
      </c>
      <c r="L130" s="105"/>
      <c r="M130" s="105"/>
      <c r="N130" s="499">
        <f>SUM(C130:M130)</f>
        <v>271561695</v>
      </c>
      <c r="O130" s="525">
        <f>N130/N132</f>
        <v>0.1930244739779887</v>
      </c>
      <c r="P130" s="532">
        <f t="shared" si="10"/>
        <v>0.9836635961915315</v>
      </c>
      <c r="S130" s="499" t="s">
        <v>27</v>
      </c>
      <c r="T130" s="528">
        <v>50705823</v>
      </c>
    </row>
    <row r="131" spans="1:20" s="395" customFormat="1" ht="13.5" thickBot="1">
      <c r="A131" s="607" t="s">
        <v>29</v>
      </c>
      <c r="B131" s="608"/>
      <c r="C131" s="107"/>
      <c r="D131" s="106">
        <f>SUM(D98:D100)</f>
        <v>124609</v>
      </c>
      <c r="E131" s="106">
        <f>SUM(E98:E100)</f>
        <v>72022403</v>
      </c>
      <c r="F131" s="106"/>
      <c r="G131" s="106"/>
      <c r="H131" s="106"/>
      <c r="I131" s="106"/>
      <c r="J131" s="106"/>
      <c r="K131" s="106"/>
      <c r="L131" s="106"/>
      <c r="M131" s="106"/>
      <c r="N131" s="498">
        <f>SUM(C131:M131)</f>
        <v>72147012</v>
      </c>
      <c r="O131" s="502">
        <f>N131/N132</f>
        <v>0.051281676675289704</v>
      </c>
      <c r="P131" s="533">
        <f>N131/T132</f>
        <v>1.0578436903843187</v>
      </c>
      <c r="S131" s="499" t="s">
        <v>28</v>
      </c>
      <c r="T131" s="528">
        <v>276071714</v>
      </c>
    </row>
    <row r="132" spans="1:20" ht="15.75" thickBot="1">
      <c r="A132" s="609" t="s">
        <v>14</v>
      </c>
      <c r="B132" s="610"/>
      <c r="C132" s="149">
        <f>SUM(C116:C131)</f>
        <v>16475144</v>
      </c>
      <c r="D132" s="149">
        <f aca="true" t="shared" si="13" ref="D132:I132">SUM(D116:D131)</f>
        <v>67757074</v>
      </c>
      <c r="E132" s="149">
        <f t="shared" si="13"/>
        <v>1253596633</v>
      </c>
      <c r="F132" s="149">
        <f t="shared" si="13"/>
        <v>1601</v>
      </c>
      <c r="G132" s="149">
        <f>SUM(G116:G131)</f>
        <v>37890594</v>
      </c>
      <c r="H132" s="149">
        <f t="shared" si="13"/>
        <v>5218601</v>
      </c>
      <c r="I132" s="149">
        <f t="shared" si="13"/>
        <v>19495018</v>
      </c>
      <c r="J132" s="149">
        <f aca="true" t="shared" si="14" ref="J132:O132">SUM(J116:J131)</f>
        <v>452880</v>
      </c>
      <c r="K132" s="149">
        <f t="shared" si="14"/>
        <v>4682535</v>
      </c>
      <c r="L132" s="149">
        <f t="shared" si="14"/>
        <v>1101</v>
      </c>
      <c r="M132" s="149">
        <f t="shared" si="14"/>
        <v>1305830</v>
      </c>
      <c r="N132" s="500">
        <f t="shared" si="14"/>
        <v>1406877011</v>
      </c>
      <c r="O132" s="526">
        <f t="shared" si="14"/>
        <v>0.9999999999999999</v>
      </c>
      <c r="P132" s="545">
        <f>N132/T133</f>
        <v>0.974477563956401</v>
      </c>
      <c r="S132" s="498" t="s">
        <v>29</v>
      </c>
      <c r="T132" s="529">
        <v>68201959</v>
      </c>
    </row>
    <row r="133" spans="1:20" ht="15.75" thickBot="1">
      <c r="A133" s="611"/>
      <c r="B133" s="611"/>
      <c r="C133" s="611"/>
      <c r="D133" s="611"/>
      <c r="E133" s="611"/>
      <c r="F133" s="26"/>
      <c r="G133" s="26"/>
      <c r="H133" s="26"/>
      <c r="I133" s="26"/>
      <c r="J133" s="26"/>
      <c r="K133" s="26"/>
      <c r="L133" s="26"/>
      <c r="M133" s="26"/>
      <c r="N133" s="26">
        <f>SUM(C132:M132)</f>
        <v>1406877011</v>
      </c>
      <c r="O133" s="26"/>
      <c r="S133" s="500"/>
      <c r="T133" s="530">
        <v>1443724374</v>
      </c>
    </row>
    <row r="134" spans="4:20" ht="15" customHeight="1">
      <c r="D134" s="508"/>
      <c r="E134" s="508"/>
      <c r="F134" s="507"/>
      <c r="G134" s="507"/>
      <c r="H134" s="507"/>
      <c r="I134" s="507"/>
      <c r="J134" s="507"/>
      <c r="K134" s="507"/>
      <c r="L134" s="507"/>
      <c r="M134" s="507"/>
      <c r="N134" s="517" t="s">
        <v>335</v>
      </c>
      <c r="S134" s="478"/>
      <c r="T134" s="26"/>
    </row>
    <row r="135" spans="4:19" ht="12.75">
      <c r="D135" s="375"/>
      <c r="E135" s="375"/>
      <c r="N135" s="148"/>
      <c r="S135" s="148"/>
    </row>
    <row r="136" spans="4:19" ht="12.75">
      <c r="D136" s="375"/>
      <c r="E136" s="375"/>
      <c r="N136" s="148"/>
      <c r="S136" s="148"/>
    </row>
    <row r="137" spans="1:19" ht="12.75" hidden="1">
      <c r="A137" s="508" t="s">
        <v>293</v>
      </c>
      <c r="B137" s="508"/>
      <c r="C137" s="508"/>
      <c r="D137" s="481"/>
      <c r="E137" s="375"/>
      <c r="G137" s="61"/>
      <c r="S137" s="148"/>
    </row>
    <row r="138" spans="1:5" ht="12.75" hidden="1">
      <c r="A138" s="372" t="s">
        <v>255</v>
      </c>
      <c r="B138" s="376"/>
      <c r="C138" s="373" t="s">
        <v>93</v>
      </c>
      <c r="D138" s="375"/>
      <c r="E138" s="375"/>
    </row>
    <row r="139" spans="1:15" ht="15" customHeight="1" hidden="1">
      <c r="A139" s="372" t="s">
        <v>277</v>
      </c>
      <c r="B139" s="376"/>
      <c r="C139" s="373" t="s">
        <v>93</v>
      </c>
      <c r="D139" s="507"/>
      <c r="E139" s="507"/>
      <c r="F139" s="507"/>
      <c r="G139" s="507"/>
      <c r="H139" s="507"/>
      <c r="I139" s="507"/>
      <c r="J139" s="507"/>
      <c r="K139" s="507"/>
      <c r="L139" s="507"/>
      <c r="M139" s="507"/>
      <c r="N139" s="507"/>
      <c r="O139" s="148"/>
    </row>
    <row r="140" spans="1:20" ht="15" customHeight="1" hidden="1">
      <c r="A140" s="372" t="s">
        <v>90</v>
      </c>
      <c r="B140" s="376"/>
      <c r="C140" s="373" t="s">
        <v>93</v>
      </c>
      <c r="M140" s="477"/>
      <c r="N140" s="477"/>
      <c r="O140" s="509"/>
      <c r="S140" s="507"/>
      <c r="T140" s="148"/>
    </row>
    <row r="141" spans="1:20" ht="15" hidden="1">
      <c r="A141" s="372" t="s">
        <v>91</v>
      </c>
      <c r="B141" s="376"/>
      <c r="C141" s="373" t="s">
        <v>93</v>
      </c>
      <c r="M141" s="476"/>
      <c r="N141" s="476"/>
      <c r="O141" s="476"/>
      <c r="S141" s="477"/>
      <c r="T141" s="509"/>
    </row>
    <row r="142" spans="1:20" ht="12.75" hidden="1">
      <c r="A142" s="372" t="s">
        <v>92</v>
      </c>
      <c r="B142" s="376"/>
      <c r="C142" s="373" t="s">
        <v>93</v>
      </c>
      <c r="M142" s="476"/>
      <c r="N142" s="476"/>
      <c r="O142" s="476"/>
      <c r="S142" s="476"/>
      <c r="T142" s="476"/>
    </row>
    <row r="143" spans="1:20" ht="12.75" hidden="1">
      <c r="A143" s="374" t="s">
        <v>97</v>
      </c>
      <c r="B143" s="376"/>
      <c r="C143" s="373" t="s">
        <v>93</v>
      </c>
      <c r="S143" s="476"/>
      <c r="T143" s="476"/>
    </row>
  </sheetData>
  <sheetProtection/>
  <mergeCells count="103">
    <mergeCell ref="A1:N1"/>
    <mergeCell ref="M2:N2"/>
    <mergeCell ref="A3:N4"/>
    <mergeCell ref="A5:A6"/>
    <mergeCell ref="B5:B6"/>
    <mergeCell ref="C5:M5"/>
    <mergeCell ref="N5:N6"/>
    <mergeCell ref="O5:O6"/>
    <mergeCell ref="A7:A11"/>
    <mergeCell ref="O7:O11"/>
    <mergeCell ref="A12:A18"/>
    <mergeCell ref="O12:O18"/>
    <mergeCell ref="A19:A22"/>
    <mergeCell ref="O19:O22"/>
    <mergeCell ref="A23:A25"/>
    <mergeCell ref="O23:O25"/>
    <mergeCell ref="A26:A34"/>
    <mergeCell ref="O26:O34"/>
    <mergeCell ref="A35:A42"/>
    <mergeCell ref="O35:O42"/>
    <mergeCell ref="A43:A48"/>
    <mergeCell ref="O43:O48"/>
    <mergeCell ref="A49:A52"/>
    <mergeCell ref="O49:O52"/>
    <mergeCell ref="A54:A57"/>
    <mergeCell ref="O54:O57"/>
    <mergeCell ref="O98:O100"/>
    <mergeCell ref="A58:A61"/>
    <mergeCell ref="O58:O61"/>
    <mergeCell ref="A62:A72"/>
    <mergeCell ref="O62:O72"/>
    <mergeCell ref="A73:A78"/>
    <mergeCell ref="O73:O78"/>
    <mergeCell ref="A101:B101"/>
    <mergeCell ref="J102:O102"/>
    <mergeCell ref="A103:E103"/>
    <mergeCell ref="A110:N110"/>
    <mergeCell ref="M111:N111"/>
    <mergeCell ref="A79:A82"/>
    <mergeCell ref="O79:O82"/>
    <mergeCell ref="A83:A97"/>
    <mergeCell ref="O83:O97"/>
    <mergeCell ref="A98:A100"/>
    <mergeCell ref="A112:N113"/>
    <mergeCell ref="A114:B115"/>
    <mergeCell ref="C114:M114"/>
    <mergeCell ref="N114:N115"/>
    <mergeCell ref="O114:O115"/>
    <mergeCell ref="A116:B116"/>
    <mergeCell ref="A128:B128"/>
    <mergeCell ref="A117:B117"/>
    <mergeCell ref="A118:B118"/>
    <mergeCell ref="A119:B119"/>
    <mergeCell ref="A120:B120"/>
    <mergeCell ref="A121:B121"/>
    <mergeCell ref="A122:B122"/>
    <mergeCell ref="A129:B129"/>
    <mergeCell ref="A130:B130"/>
    <mergeCell ref="A131:B131"/>
    <mergeCell ref="A132:B132"/>
    <mergeCell ref="A133:E133"/>
    <mergeCell ref="A123:B123"/>
    <mergeCell ref="A124:B124"/>
    <mergeCell ref="A125:B125"/>
    <mergeCell ref="A126:B126"/>
    <mergeCell ref="A127:B127"/>
    <mergeCell ref="T23:T25"/>
    <mergeCell ref="T26:T34"/>
    <mergeCell ref="T35:T42"/>
    <mergeCell ref="T43:T48"/>
    <mergeCell ref="T49:T52"/>
    <mergeCell ref="S5:S6"/>
    <mergeCell ref="T5:T6"/>
    <mergeCell ref="T7:T11"/>
    <mergeCell ref="T12:T18"/>
    <mergeCell ref="T19:T22"/>
    <mergeCell ref="T83:T97"/>
    <mergeCell ref="T98:T100"/>
    <mergeCell ref="S115:S116"/>
    <mergeCell ref="T115:T116"/>
    <mergeCell ref="P5:P6"/>
    <mergeCell ref="T54:T57"/>
    <mergeCell ref="T58:T61"/>
    <mergeCell ref="T62:T72"/>
    <mergeCell ref="T73:T78"/>
    <mergeCell ref="T79:T82"/>
    <mergeCell ref="P114:P115"/>
    <mergeCell ref="Q5:Q6"/>
    <mergeCell ref="Q7:Q11"/>
    <mergeCell ref="Q12:Q18"/>
    <mergeCell ref="Q19:Q22"/>
    <mergeCell ref="Q23:Q25"/>
    <mergeCell ref="Q26:Q34"/>
    <mergeCell ref="Q35:Q42"/>
    <mergeCell ref="Q43:Q48"/>
    <mergeCell ref="Q49:Q52"/>
    <mergeCell ref="Q98:Q100"/>
    <mergeCell ref="Q54:Q57"/>
    <mergeCell ref="Q58:Q61"/>
    <mergeCell ref="Q62:Q72"/>
    <mergeCell ref="Q73:Q78"/>
    <mergeCell ref="Q79:Q82"/>
    <mergeCell ref="Q83:Q97"/>
  </mergeCells>
  <printOptions/>
  <pageMargins left="0.7" right="0.7" top="0.75" bottom="0.75" header="0.3" footer="0.3"/>
  <pageSetup horizontalDpi="600" verticalDpi="600" orientation="portrait" paperSize="9" r:id="rId1"/>
  <ignoredErrors>
    <ignoredError sqref="E116:E118 E120:E131 G118 K117 G129:G130 D121:D122 D131 T7:T42 T43:T100" formulaRange="1"/>
    <ignoredError sqref="G119" formulaRange="1" unlockedFormula="1"/>
    <ignoredError sqref="E11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25" sqref="H125"/>
    </sheetView>
  </sheetViews>
  <sheetFormatPr defaultColWidth="9.140625" defaultRowHeight="12.75"/>
  <cols>
    <col min="1" max="1" width="18.57421875" style="0" customWidth="1"/>
    <col min="2" max="2" width="22.140625" style="0" customWidth="1"/>
    <col min="3" max="3" width="11.140625" style="0" customWidth="1"/>
    <col min="4" max="4" width="9.8515625" style="0" bestFit="1" customWidth="1"/>
    <col min="5" max="5" width="12.28125" style="0" bestFit="1" customWidth="1"/>
    <col min="6" max="6" width="11.57421875" style="0" customWidth="1"/>
    <col min="7" max="7" width="11.140625" style="0" bestFit="1" customWidth="1"/>
    <col min="8" max="8" width="11.140625" style="0" customWidth="1"/>
    <col min="9" max="9" width="10.421875" style="0" customWidth="1"/>
    <col min="10" max="10" width="12.00390625" style="0" customWidth="1"/>
    <col min="13" max="13" width="11.57421875" style="0" customWidth="1"/>
    <col min="14" max="15" width="17.57421875" style="0" customWidth="1"/>
    <col min="17" max="17" width="12.7109375" style="0" bestFit="1" customWidth="1"/>
  </cols>
  <sheetData>
    <row r="1" spans="1:15" ht="30.75" customHeight="1">
      <c r="A1" s="629" t="s">
        <v>202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437"/>
    </row>
    <row r="2" spans="1:15" ht="15" customHeight="1" thickBot="1">
      <c r="A2" s="437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637" t="s">
        <v>284</v>
      </c>
      <c r="N2" s="637"/>
      <c r="O2" s="437"/>
    </row>
    <row r="3" spans="1:15" ht="13.5" customHeight="1">
      <c r="A3" s="612" t="s">
        <v>100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4"/>
      <c r="O3" s="439"/>
    </row>
    <row r="4" spans="1:15" ht="13.5" customHeight="1" thickBot="1">
      <c r="A4" s="615"/>
      <c r="B4" s="616"/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  <c r="N4" s="617"/>
      <c r="O4" s="439"/>
    </row>
    <row r="5" spans="1:15" ht="15" customHeight="1">
      <c r="A5" s="638" t="s">
        <v>11</v>
      </c>
      <c r="B5" s="640" t="s">
        <v>101</v>
      </c>
      <c r="C5" s="620" t="s">
        <v>267</v>
      </c>
      <c r="D5" s="621"/>
      <c r="E5" s="621"/>
      <c r="F5" s="621"/>
      <c r="G5" s="621"/>
      <c r="H5" s="621"/>
      <c r="I5" s="621"/>
      <c r="J5" s="621"/>
      <c r="K5" s="621"/>
      <c r="L5" s="621"/>
      <c r="M5" s="621"/>
      <c r="N5" s="598" t="s">
        <v>102</v>
      </c>
      <c r="O5" s="600" t="s">
        <v>31</v>
      </c>
    </row>
    <row r="6" spans="1:15" ht="46.5" customHeight="1" thickBot="1">
      <c r="A6" s="639"/>
      <c r="B6" s="641"/>
      <c r="C6" s="229" t="s">
        <v>46</v>
      </c>
      <c r="D6" s="229" t="s">
        <v>47</v>
      </c>
      <c r="E6" s="229" t="s">
        <v>51</v>
      </c>
      <c r="F6" s="426" t="s">
        <v>255</v>
      </c>
      <c r="G6" s="426" t="s">
        <v>277</v>
      </c>
      <c r="H6" s="426" t="s">
        <v>90</v>
      </c>
      <c r="I6" s="426" t="s">
        <v>91</v>
      </c>
      <c r="J6" s="426" t="s">
        <v>92</v>
      </c>
      <c r="K6" s="426" t="s">
        <v>96</v>
      </c>
      <c r="L6" s="229" t="s">
        <v>7</v>
      </c>
      <c r="M6" s="231" t="s">
        <v>278</v>
      </c>
      <c r="N6" s="599"/>
      <c r="O6" s="601"/>
    </row>
    <row r="7" spans="1:15" ht="12.75">
      <c r="A7" s="642" t="s">
        <v>12</v>
      </c>
      <c r="B7" s="279" t="s">
        <v>207</v>
      </c>
      <c r="C7" s="233"/>
      <c r="D7" s="233"/>
      <c r="E7" s="242">
        <v>1412322</v>
      </c>
      <c r="F7" s="233"/>
      <c r="G7" s="233"/>
      <c r="H7" s="233"/>
      <c r="I7" s="232"/>
      <c r="J7" s="233"/>
      <c r="K7" s="233"/>
      <c r="L7" s="233"/>
      <c r="M7" s="440"/>
      <c r="N7" s="239">
        <f>SUM(C7:M7)</f>
        <v>1412322</v>
      </c>
      <c r="O7" s="584">
        <f>SUM(N7:N11)</f>
        <v>23047345</v>
      </c>
    </row>
    <row r="8" spans="1:15" ht="12.75">
      <c r="A8" s="643"/>
      <c r="B8" s="284" t="s">
        <v>208</v>
      </c>
      <c r="C8" s="236"/>
      <c r="D8" s="236"/>
      <c r="E8" s="441"/>
      <c r="F8" s="236"/>
      <c r="G8" s="236"/>
      <c r="H8" s="236"/>
      <c r="I8" s="235"/>
      <c r="J8" s="236"/>
      <c r="K8" s="236"/>
      <c r="L8" s="236"/>
      <c r="M8" s="442"/>
      <c r="N8" s="240">
        <f aca="true" t="shared" si="0" ref="N8:N36">SUM(C8:M8)</f>
        <v>0</v>
      </c>
      <c r="O8" s="585"/>
    </row>
    <row r="9" spans="1:15" ht="12.75">
      <c r="A9" s="643"/>
      <c r="B9" s="284" t="s">
        <v>209</v>
      </c>
      <c r="C9" s="236"/>
      <c r="D9" s="236"/>
      <c r="E9" s="243">
        <v>2449615</v>
      </c>
      <c r="F9" s="236"/>
      <c r="G9" s="236"/>
      <c r="H9" s="236"/>
      <c r="I9" s="235"/>
      <c r="J9" s="236"/>
      <c r="K9" s="236"/>
      <c r="L9" s="236"/>
      <c r="M9" s="442"/>
      <c r="N9" s="240">
        <f t="shared" si="0"/>
        <v>2449615</v>
      </c>
      <c r="O9" s="585"/>
    </row>
    <row r="10" spans="1:15" ht="12.75">
      <c r="A10" s="643"/>
      <c r="B10" s="284" t="s">
        <v>210</v>
      </c>
      <c r="C10" s="235">
        <v>1607829</v>
      </c>
      <c r="D10" s="235">
        <v>17577579</v>
      </c>
      <c r="E10" s="441"/>
      <c r="F10" s="236"/>
      <c r="G10" s="236"/>
      <c r="H10" s="236"/>
      <c r="I10" s="235"/>
      <c r="J10" s="236"/>
      <c r="K10" s="236"/>
      <c r="L10" s="236"/>
      <c r="M10" s="442"/>
      <c r="N10" s="240">
        <f t="shared" si="0"/>
        <v>19185408</v>
      </c>
      <c r="O10" s="585"/>
    </row>
    <row r="11" spans="1:15" ht="13.5" thickBot="1">
      <c r="A11" s="644"/>
      <c r="B11" s="290" t="s">
        <v>212</v>
      </c>
      <c r="C11" s="443"/>
      <c r="D11" s="444"/>
      <c r="E11" s="445"/>
      <c r="F11" s="444"/>
      <c r="G11" s="444"/>
      <c r="H11" s="444"/>
      <c r="I11" s="201"/>
      <c r="J11" s="444"/>
      <c r="K11" s="444"/>
      <c r="L11" s="444"/>
      <c r="M11" s="446"/>
      <c r="N11" s="386">
        <f t="shared" si="0"/>
        <v>0</v>
      </c>
      <c r="O11" s="586"/>
    </row>
    <row r="12" spans="1:15" ht="12.75">
      <c r="A12" s="642" t="s">
        <v>13</v>
      </c>
      <c r="B12" s="279" t="s">
        <v>127</v>
      </c>
      <c r="C12" s="447"/>
      <c r="D12" s="448"/>
      <c r="E12" s="184">
        <v>13626344</v>
      </c>
      <c r="F12" s="448"/>
      <c r="G12" s="448"/>
      <c r="H12" s="448"/>
      <c r="I12" s="184"/>
      <c r="J12" s="448"/>
      <c r="K12" s="448"/>
      <c r="L12" s="448"/>
      <c r="M12" s="449"/>
      <c r="N12" s="239">
        <f t="shared" si="0"/>
        <v>13626344</v>
      </c>
      <c r="O12" s="602">
        <f>SUM(N12:N18)</f>
        <v>94545210</v>
      </c>
    </row>
    <row r="13" spans="1:15" ht="12.75">
      <c r="A13" s="643"/>
      <c r="B13" s="284" t="s">
        <v>128</v>
      </c>
      <c r="C13" s="450"/>
      <c r="D13" s="273"/>
      <c r="E13" s="103">
        <v>46335842</v>
      </c>
      <c r="F13" s="273"/>
      <c r="G13" s="273"/>
      <c r="H13" s="273"/>
      <c r="I13" s="103"/>
      <c r="J13" s="273"/>
      <c r="K13" s="273"/>
      <c r="L13" s="273"/>
      <c r="M13" s="451"/>
      <c r="N13" s="240">
        <f t="shared" si="0"/>
        <v>46335842</v>
      </c>
      <c r="O13" s="603"/>
    </row>
    <row r="14" spans="1:15" ht="12.75">
      <c r="A14" s="643"/>
      <c r="B14" s="284" t="s">
        <v>129</v>
      </c>
      <c r="C14" s="450"/>
      <c r="D14" s="273"/>
      <c r="E14" s="273"/>
      <c r="F14" s="273"/>
      <c r="G14" s="103">
        <v>1231238</v>
      </c>
      <c r="H14" s="273"/>
      <c r="I14" s="103"/>
      <c r="J14" s="273"/>
      <c r="K14" s="273"/>
      <c r="L14" s="273"/>
      <c r="M14" s="451"/>
      <c r="N14" s="240">
        <f t="shared" si="0"/>
        <v>1231238</v>
      </c>
      <c r="O14" s="603"/>
    </row>
    <row r="15" spans="1:15" ht="12.75">
      <c r="A15" s="643"/>
      <c r="B15" s="284" t="s">
        <v>130</v>
      </c>
      <c r="C15" s="450"/>
      <c r="D15" s="273"/>
      <c r="E15" s="103">
        <v>21771020</v>
      </c>
      <c r="F15" s="273"/>
      <c r="G15" s="273"/>
      <c r="H15" s="273"/>
      <c r="I15" s="103"/>
      <c r="J15" s="273"/>
      <c r="K15" s="103">
        <v>1315</v>
      </c>
      <c r="L15" s="273"/>
      <c r="M15" s="451"/>
      <c r="N15" s="240">
        <f t="shared" si="0"/>
        <v>21772335</v>
      </c>
      <c r="O15" s="603"/>
    </row>
    <row r="16" spans="1:15" ht="12.75">
      <c r="A16" s="643"/>
      <c r="B16" s="284" t="s">
        <v>131</v>
      </c>
      <c r="C16" s="450"/>
      <c r="D16" s="273"/>
      <c r="E16" s="103">
        <v>6241127</v>
      </c>
      <c r="F16" s="273"/>
      <c r="G16" s="273"/>
      <c r="H16" s="273"/>
      <c r="I16" s="103"/>
      <c r="J16" s="273"/>
      <c r="K16" s="273"/>
      <c r="L16" s="273"/>
      <c r="M16" s="451"/>
      <c r="N16" s="240">
        <f t="shared" si="0"/>
        <v>6241127</v>
      </c>
      <c r="O16" s="603"/>
    </row>
    <row r="17" spans="1:15" ht="12.75">
      <c r="A17" s="643"/>
      <c r="B17" s="284" t="s">
        <v>132</v>
      </c>
      <c r="C17" s="450"/>
      <c r="D17" s="273"/>
      <c r="E17" s="103">
        <v>1267178</v>
      </c>
      <c r="F17" s="273"/>
      <c r="G17" s="273"/>
      <c r="H17" s="273"/>
      <c r="I17" s="103"/>
      <c r="J17" s="273"/>
      <c r="K17" s="273"/>
      <c r="L17" s="273"/>
      <c r="M17" s="451"/>
      <c r="N17" s="240">
        <f t="shared" si="0"/>
        <v>1267178</v>
      </c>
      <c r="O17" s="603"/>
    </row>
    <row r="18" spans="1:15" ht="13.5" thickBot="1">
      <c r="A18" s="644"/>
      <c r="B18" s="304" t="s">
        <v>133</v>
      </c>
      <c r="C18" s="467"/>
      <c r="D18" s="453"/>
      <c r="E18" s="106">
        <v>4071146</v>
      </c>
      <c r="F18" s="453"/>
      <c r="G18" s="453"/>
      <c r="H18" s="453"/>
      <c r="I18" s="106"/>
      <c r="J18" s="453"/>
      <c r="K18" s="453"/>
      <c r="L18" s="453"/>
      <c r="M18" s="267"/>
      <c r="N18" s="386">
        <f t="shared" si="0"/>
        <v>4071146</v>
      </c>
      <c r="O18" s="604"/>
    </row>
    <row r="19" spans="1:15" ht="12.75">
      <c r="A19" s="642" t="s">
        <v>15</v>
      </c>
      <c r="B19" s="279" t="s">
        <v>145</v>
      </c>
      <c r="C19" s="448"/>
      <c r="D19" s="448"/>
      <c r="E19" s="184">
        <v>54409727</v>
      </c>
      <c r="F19" s="448"/>
      <c r="G19" s="448"/>
      <c r="H19" s="448"/>
      <c r="I19" s="184"/>
      <c r="J19" s="448"/>
      <c r="K19" s="184">
        <v>141644</v>
      </c>
      <c r="L19" s="448"/>
      <c r="M19" s="209">
        <v>1016426</v>
      </c>
      <c r="N19" s="239">
        <f t="shared" si="0"/>
        <v>55567797</v>
      </c>
      <c r="O19" s="584">
        <f>SUM(N19:N22)</f>
        <v>106856395</v>
      </c>
    </row>
    <row r="20" spans="1:15" ht="12.75">
      <c r="A20" s="643"/>
      <c r="B20" s="311" t="s">
        <v>148</v>
      </c>
      <c r="C20" s="454"/>
      <c r="D20" s="454"/>
      <c r="E20" s="100">
        <v>48915000</v>
      </c>
      <c r="F20" s="454"/>
      <c r="G20" s="454"/>
      <c r="H20" s="454"/>
      <c r="I20" s="100"/>
      <c r="J20" s="454"/>
      <c r="K20" s="100">
        <v>430301</v>
      </c>
      <c r="L20" s="454"/>
      <c r="M20" s="455"/>
      <c r="N20" s="240">
        <f t="shared" si="0"/>
        <v>49345301</v>
      </c>
      <c r="O20" s="585"/>
    </row>
    <row r="21" spans="1:15" ht="12.75">
      <c r="A21" s="643"/>
      <c r="B21" s="284" t="s">
        <v>146</v>
      </c>
      <c r="C21" s="456"/>
      <c r="D21" s="456"/>
      <c r="E21" s="244">
        <v>1138012</v>
      </c>
      <c r="F21" s="456"/>
      <c r="G21" s="456"/>
      <c r="H21" s="456"/>
      <c r="I21" s="244"/>
      <c r="J21" s="456"/>
      <c r="K21" s="456"/>
      <c r="L21" s="456"/>
      <c r="M21" s="457"/>
      <c r="N21" s="388">
        <f t="shared" si="0"/>
        <v>1138012</v>
      </c>
      <c r="O21" s="585"/>
    </row>
    <row r="22" spans="1:15" ht="13.5" thickBot="1">
      <c r="A22" s="644"/>
      <c r="B22" s="304" t="s">
        <v>147</v>
      </c>
      <c r="C22" s="453"/>
      <c r="D22" s="453"/>
      <c r="E22" s="453"/>
      <c r="F22" s="453"/>
      <c r="G22" s="106">
        <v>805285</v>
      </c>
      <c r="H22" s="453"/>
      <c r="I22" s="106"/>
      <c r="J22" s="453"/>
      <c r="K22" s="453"/>
      <c r="L22" s="453"/>
      <c r="M22" s="267"/>
      <c r="N22" s="386">
        <f t="shared" si="0"/>
        <v>805285</v>
      </c>
      <c r="O22" s="586"/>
    </row>
    <row r="23" spans="1:15" ht="12.75">
      <c r="A23" s="642" t="s">
        <v>16</v>
      </c>
      <c r="B23" s="279" t="s">
        <v>155</v>
      </c>
      <c r="C23" s="448"/>
      <c r="D23" s="448"/>
      <c r="E23" s="458"/>
      <c r="F23" s="458"/>
      <c r="G23" s="226">
        <v>831075</v>
      </c>
      <c r="H23" s="448"/>
      <c r="I23" s="184"/>
      <c r="J23" s="448"/>
      <c r="K23" s="448"/>
      <c r="L23" s="448"/>
      <c r="M23" s="449"/>
      <c r="N23" s="239">
        <f t="shared" si="0"/>
        <v>831075</v>
      </c>
      <c r="O23" s="584">
        <f>SUM(N23:N25)</f>
        <v>23627169</v>
      </c>
    </row>
    <row r="24" spans="1:15" ht="12.75">
      <c r="A24" s="643"/>
      <c r="B24" s="290" t="s">
        <v>156</v>
      </c>
      <c r="C24" s="444"/>
      <c r="D24" s="444"/>
      <c r="E24" s="389">
        <v>16720219</v>
      </c>
      <c r="F24" s="445"/>
      <c r="G24" s="389">
        <v>3488505</v>
      </c>
      <c r="H24" s="444"/>
      <c r="I24" s="201"/>
      <c r="J24" s="444"/>
      <c r="K24" s="444"/>
      <c r="L24" s="444"/>
      <c r="M24" s="446"/>
      <c r="N24" s="240">
        <f t="shared" si="0"/>
        <v>20208724</v>
      </c>
      <c r="O24" s="585"/>
    </row>
    <row r="25" spans="1:15" ht="13.5" thickBot="1">
      <c r="A25" s="644"/>
      <c r="B25" s="322" t="s">
        <v>157</v>
      </c>
      <c r="C25" s="459"/>
      <c r="D25" s="459"/>
      <c r="E25" s="460"/>
      <c r="F25" s="460"/>
      <c r="G25" s="228">
        <v>2587370</v>
      </c>
      <c r="H25" s="459"/>
      <c r="I25" s="187"/>
      <c r="J25" s="459"/>
      <c r="K25" s="459"/>
      <c r="L25" s="459"/>
      <c r="M25" s="461"/>
      <c r="N25" s="386">
        <f t="shared" si="0"/>
        <v>2587370</v>
      </c>
      <c r="O25" s="586"/>
    </row>
    <row r="26" spans="1:15" ht="12.75">
      <c r="A26" s="642" t="s">
        <v>18</v>
      </c>
      <c r="B26" s="311" t="s">
        <v>115</v>
      </c>
      <c r="C26" s="462"/>
      <c r="D26" s="454"/>
      <c r="E26" s="389">
        <v>1434278</v>
      </c>
      <c r="F26" s="454"/>
      <c r="G26" s="454"/>
      <c r="H26" s="454"/>
      <c r="I26" s="100"/>
      <c r="J26" s="454"/>
      <c r="K26" s="454"/>
      <c r="L26" s="454"/>
      <c r="M26" s="455"/>
      <c r="N26" s="239">
        <f>SUM(C26:M26)</f>
        <v>1434278</v>
      </c>
      <c r="O26" s="584">
        <f>SUM(N26:N36)</f>
        <v>170172664</v>
      </c>
    </row>
    <row r="27" spans="1:15" ht="12.75">
      <c r="A27" s="643"/>
      <c r="B27" s="330" t="s">
        <v>240</v>
      </c>
      <c r="C27" s="450"/>
      <c r="D27" s="273"/>
      <c r="E27" s="456"/>
      <c r="F27" s="273"/>
      <c r="G27" s="273"/>
      <c r="H27" s="273"/>
      <c r="I27" s="103"/>
      <c r="J27" s="273"/>
      <c r="K27" s="273"/>
      <c r="L27" s="273"/>
      <c r="M27" s="451"/>
      <c r="N27" s="240">
        <f>SUM(C27:M27)</f>
        <v>0</v>
      </c>
      <c r="O27" s="585"/>
    </row>
    <row r="28" spans="1:15" ht="12.75">
      <c r="A28" s="643"/>
      <c r="B28" s="330" t="s">
        <v>271</v>
      </c>
      <c r="C28" s="450"/>
      <c r="D28" s="273"/>
      <c r="E28" s="244">
        <v>42770023</v>
      </c>
      <c r="F28" s="273"/>
      <c r="G28" s="273"/>
      <c r="H28" s="103">
        <v>3542765</v>
      </c>
      <c r="I28" s="103"/>
      <c r="J28" s="103">
        <v>15992</v>
      </c>
      <c r="K28" s="273"/>
      <c r="L28" s="273"/>
      <c r="M28" s="451"/>
      <c r="N28" s="240">
        <f>SUM(C28:M28)</f>
        <v>46328780</v>
      </c>
      <c r="O28" s="585"/>
    </row>
    <row r="29" spans="1:15" ht="12.75">
      <c r="A29" s="643"/>
      <c r="B29" s="330" t="s">
        <v>272</v>
      </c>
      <c r="C29" s="450"/>
      <c r="D29" s="273"/>
      <c r="E29" s="244">
        <v>11657033</v>
      </c>
      <c r="F29" s="273"/>
      <c r="G29" s="273"/>
      <c r="H29" s="273"/>
      <c r="I29" s="103"/>
      <c r="J29" s="273"/>
      <c r="K29" s="273"/>
      <c r="L29" s="273"/>
      <c r="M29" s="451"/>
      <c r="N29" s="240">
        <f>SUM(C29:M29)</f>
        <v>11657033</v>
      </c>
      <c r="O29" s="585"/>
    </row>
    <row r="30" spans="1:15" ht="12.75">
      <c r="A30" s="643"/>
      <c r="B30" s="284" t="s">
        <v>119</v>
      </c>
      <c r="C30" s="450"/>
      <c r="D30" s="273"/>
      <c r="E30" s="244">
        <v>13528312</v>
      </c>
      <c r="F30" s="273"/>
      <c r="G30" s="273"/>
      <c r="H30" s="273"/>
      <c r="I30" s="103"/>
      <c r="J30" s="273"/>
      <c r="K30" s="273"/>
      <c r="L30" s="273"/>
      <c r="M30" s="451"/>
      <c r="N30" s="240">
        <f t="shared" si="0"/>
        <v>13528312</v>
      </c>
      <c r="O30" s="585"/>
    </row>
    <row r="31" spans="1:15" ht="12.75">
      <c r="A31" s="643"/>
      <c r="B31" s="284" t="s">
        <v>273</v>
      </c>
      <c r="C31" s="450"/>
      <c r="D31" s="273"/>
      <c r="E31" s="244">
        <v>43882429</v>
      </c>
      <c r="F31" s="273"/>
      <c r="G31" s="273"/>
      <c r="H31" s="273"/>
      <c r="I31" s="103"/>
      <c r="J31" s="273"/>
      <c r="K31" s="273"/>
      <c r="L31" s="273"/>
      <c r="M31" s="451"/>
      <c r="N31" s="240">
        <f t="shared" si="0"/>
        <v>43882429</v>
      </c>
      <c r="O31" s="585"/>
    </row>
    <row r="32" spans="1:15" ht="12.75">
      <c r="A32" s="643"/>
      <c r="B32" s="284" t="s">
        <v>121</v>
      </c>
      <c r="C32" s="450"/>
      <c r="D32" s="273"/>
      <c r="E32" s="244">
        <v>5118419</v>
      </c>
      <c r="F32" s="273"/>
      <c r="G32" s="273"/>
      <c r="H32" s="273"/>
      <c r="I32" s="103"/>
      <c r="J32" s="273"/>
      <c r="K32" s="273"/>
      <c r="L32" s="273"/>
      <c r="M32" s="451"/>
      <c r="N32" s="240">
        <f t="shared" si="0"/>
        <v>5118419</v>
      </c>
      <c r="O32" s="585"/>
    </row>
    <row r="33" spans="1:15" ht="12.75">
      <c r="A33" s="643"/>
      <c r="B33" s="284" t="s">
        <v>122</v>
      </c>
      <c r="C33" s="450"/>
      <c r="D33" s="273"/>
      <c r="E33" s="244">
        <v>41415257</v>
      </c>
      <c r="F33" s="273"/>
      <c r="G33" s="273"/>
      <c r="H33" s="273"/>
      <c r="I33" s="103">
        <v>3708390</v>
      </c>
      <c r="J33" s="273"/>
      <c r="K33" s="103">
        <v>883570</v>
      </c>
      <c r="L33" s="273"/>
      <c r="M33" s="451"/>
      <c r="N33" s="240">
        <f t="shared" si="0"/>
        <v>46007217</v>
      </c>
      <c r="O33" s="585"/>
    </row>
    <row r="34" spans="1:15" ht="12.75">
      <c r="A34" s="643"/>
      <c r="B34" s="284" t="s">
        <v>123</v>
      </c>
      <c r="C34" s="450"/>
      <c r="D34" s="273"/>
      <c r="E34" s="244">
        <v>1689446</v>
      </c>
      <c r="F34" s="273"/>
      <c r="G34" s="273"/>
      <c r="H34" s="273"/>
      <c r="I34" s="103"/>
      <c r="J34" s="273"/>
      <c r="K34" s="273"/>
      <c r="L34" s="273"/>
      <c r="M34" s="451"/>
      <c r="N34" s="240">
        <f t="shared" si="0"/>
        <v>1689446</v>
      </c>
      <c r="O34" s="585"/>
    </row>
    <row r="35" spans="1:15" ht="12.75">
      <c r="A35" s="643"/>
      <c r="B35" s="284" t="s">
        <v>242</v>
      </c>
      <c r="C35" s="450"/>
      <c r="D35" s="273"/>
      <c r="E35" s="456"/>
      <c r="F35" s="273"/>
      <c r="G35" s="273"/>
      <c r="H35" s="273"/>
      <c r="I35" s="103"/>
      <c r="J35" s="273"/>
      <c r="K35" s="273"/>
      <c r="L35" s="273"/>
      <c r="M35" s="451"/>
      <c r="N35" s="240">
        <f t="shared" si="0"/>
        <v>0</v>
      </c>
      <c r="O35" s="585"/>
    </row>
    <row r="36" spans="1:15" ht="13.5" thickBot="1">
      <c r="A36" s="644"/>
      <c r="B36" s="322" t="s">
        <v>125</v>
      </c>
      <c r="C36" s="463"/>
      <c r="D36" s="459"/>
      <c r="E36" s="228">
        <v>526750</v>
      </c>
      <c r="F36" s="459"/>
      <c r="G36" s="459"/>
      <c r="H36" s="459"/>
      <c r="I36" s="187"/>
      <c r="J36" s="459"/>
      <c r="K36" s="459"/>
      <c r="L36" s="459"/>
      <c r="M36" s="461"/>
      <c r="N36" s="386">
        <f t="shared" si="0"/>
        <v>526750</v>
      </c>
      <c r="O36" s="586"/>
    </row>
    <row r="37" spans="1:15" ht="12.75">
      <c r="A37" s="642" t="s">
        <v>19</v>
      </c>
      <c r="B37" s="279" t="s">
        <v>245</v>
      </c>
      <c r="C37" s="464"/>
      <c r="D37" s="458"/>
      <c r="E37" s="226">
        <v>10093464</v>
      </c>
      <c r="F37" s="458"/>
      <c r="G37" s="458"/>
      <c r="H37" s="458"/>
      <c r="I37" s="226"/>
      <c r="J37" s="458"/>
      <c r="K37" s="458"/>
      <c r="L37" s="458"/>
      <c r="M37" s="465"/>
      <c r="N37" s="392">
        <f aca="true" t="shared" si="1" ref="N37:N44">SUM(C37:M37)</f>
        <v>10093464</v>
      </c>
      <c r="O37" s="596">
        <f>SUM(N37:N44)</f>
        <v>66050302</v>
      </c>
    </row>
    <row r="38" spans="1:15" ht="12.75">
      <c r="A38" s="643"/>
      <c r="B38" s="284" t="s">
        <v>246</v>
      </c>
      <c r="C38" s="456"/>
      <c r="D38" s="456"/>
      <c r="E38" s="244">
        <v>15064655</v>
      </c>
      <c r="F38" s="456"/>
      <c r="G38" s="456"/>
      <c r="H38" s="456"/>
      <c r="I38" s="244"/>
      <c r="J38" s="456"/>
      <c r="K38" s="456"/>
      <c r="L38" s="456"/>
      <c r="M38" s="457"/>
      <c r="N38" s="388">
        <f t="shared" si="1"/>
        <v>15064655</v>
      </c>
      <c r="O38" s="597"/>
    </row>
    <row r="39" spans="1:15" ht="12.75">
      <c r="A39" s="643"/>
      <c r="B39" s="284" t="s">
        <v>247</v>
      </c>
      <c r="C39" s="456"/>
      <c r="D39" s="456"/>
      <c r="E39" s="244">
        <v>11320587</v>
      </c>
      <c r="F39" s="456"/>
      <c r="G39" s="456"/>
      <c r="H39" s="456"/>
      <c r="I39" s="244"/>
      <c r="J39" s="456"/>
      <c r="K39" s="456"/>
      <c r="L39" s="456"/>
      <c r="M39" s="457"/>
      <c r="N39" s="388">
        <f t="shared" si="1"/>
        <v>11320587</v>
      </c>
      <c r="O39" s="597"/>
    </row>
    <row r="40" spans="1:15" ht="12.75">
      <c r="A40" s="643"/>
      <c r="B40" s="284" t="s">
        <v>248</v>
      </c>
      <c r="C40" s="456"/>
      <c r="D40" s="456"/>
      <c r="E40" s="456"/>
      <c r="F40" s="456"/>
      <c r="G40" s="244">
        <v>330258</v>
      </c>
      <c r="H40" s="456"/>
      <c r="I40" s="244"/>
      <c r="J40" s="456"/>
      <c r="K40" s="456"/>
      <c r="L40" s="456"/>
      <c r="M40" s="457"/>
      <c r="N40" s="388">
        <f t="shared" si="1"/>
        <v>330258</v>
      </c>
      <c r="O40" s="597"/>
    </row>
    <row r="41" spans="1:15" ht="12.75">
      <c r="A41" s="643"/>
      <c r="B41" s="284" t="s">
        <v>251</v>
      </c>
      <c r="C41" s="456"/>
      <c r="D41" s="456"/>
      <c r="E41" s="244">
        <v>786624</v>
      </c>
      <c r="F41" s="456"/>
      <c r="G41" s="456"/>
      <c r="H41" s="456"/>
      <c r="I41" s="244"/>
      <c r="J41" s="456"/>
      <c r="K41" s="456"/>
      <c r="L41" s="456"/>
      <c r="M41" s="457"/>
      <c r="N41" s="388">
        <f t="shared" si="1"/>
        <v>786624</v>
      </c>
      <c r="O41" s="597"/>
    </row>
    <row r="42" spans="1:15" ht="12.75">
      <c r="A42" s="643"/>
      <c r="B42" s="304" t="s">
        <v>249</v>
      </c>
      <c r="C42" s="262"/>
      <c r="D42" s="262"/>
      <c r="E42" s="262"/>
      <c r="F42" s="262"/>
      <c r="G42" s="262"/>
      <c r="H42" s="262"/>
      <c r="I42" s="246"/>
      <c r="J42" s="262"/>
      <c r="K42" s="262"/>
      <c r="L42" s="246">
        <v>1200</v>
      </c>
      <c r="M42" s="466"/>
      <c r="N42" s="388">
        <f t="shared" si="1"/>
        <v>1200</v>
      </c>
      <c r="O42" s="597"/>
    </row>
    <row r="43" spans="1:15" ht="12.75">
      <c r="A43" s="643"/>
      <c r="B43" s="304" t="s">
        <v>252</v>
      </c>
      <c r="C43" s="246">
        <v>2231778</v>
      </c>
      <c r="D43" s="246">
        <v>1655913</v>
      </c>
      <c r="E43" s="246">
        <v>6143869</v>
      </c>
      <c r="F43" s="262"/>
      <c r="G43" s="246">
        <v>13136</v>
      </c>
      <c r="H43" s="262"/>
      <c r="I43" s="246"/>
      <c r="J43" s="262"/>
      <c r="K43" s="262"/>
      <c r="L43" s="262"/>
      <c r="M43" s="466"/>
      <c r="N43" s="388">
        <f t="shared" si="1"/>
        <v>10044696</v>
      </c>
      <c r="O43" s="597"/>
    </row>
    <row r="44" spans="1:15" ht="13.5" thickBot="1">
      <c r="A44" s="643"/>
      <c r="B44" s="304" t="s">
        <v>250</v>
      </c>
      <c r="C44" s="262"/>
      <c r="D44" s="262"/>
      <c r="E44" s="246">
        <v>16992914</v>
      </c>
      <c r="F44" s="262"/>
      <c r="G44" s="262"/>
      <c r="H44" s="262"/>
      <c r="I44" s="246">
        <v>226632</v>
      </c>
      <c r="J44" s="262"/>
      <c r="K44" s="246">
        <v>1189272</v>
      </c>
      <c r="L44" s="262"/>
      <c r="M44" s="466"/>
      <c r="N44" s="394">
        <f t="shared" si="1"/>
        <v>18408818</v>
      </c>
      <c r="O44" s="597"/>
    </row>
    <row r="45" spans="1:15" ht="12.75">
      <c r="A45" s="642" t="s">
        <v>20</v>
      </c>
      <c r="B45" s="279" t="s">
        <v>191</v>
      </c>
      <c r="C45" s="458"/>
      <c r="D45" s="226">
        <v>3237124</v>
      </c>
      <c r="E45" s="226">
        <v>185565291</v>
      </c>
      <c r="F45" s="458"/>
      <c r="G45" s="458"/>
      <c r="H45" s="448"/>
      <c r="I45" s="184"/>
      <c r="J45" s="448"/>
      <c r="K45" s="448"/>
      <c r="L45" s="448"/>
      <c r="M45" s="449"/>
      <c r="N45" s="239">
        <f aca="true" t="shared" si="2" ref="N45:N73">SUM(C45:M45)</f>
        <v>188802415</v>
      </c>
      <c r="O45" s="593">
        <f>SUM(N45:N50)</f>
        <v>387127184</v>
      </c>
    </row>
    <row r="46" spans="1:15" ht="12.75">
      <c r="A46" s="643"/>
      <c r="B46" s="284" t="s">
        <v>192</v>
      </c>
      <c r="C46" s="244">
        <v>995961</v>
      </c>
      <c r="D46" s="244">
        <v>5609118</v>
      </c>
      <c r="E46" s="244">
        <v>73061161</v>
      </c>
      <c r="F46" s="456"/>
      <c r="G46" s="456"/>
      <c r="H46" s="273"/>
      <c r="I46" s="103"/>
      <c r="J46" s="273"/>
      <c r="K46" s="273"/>
      <c r="L46" s="273"/>
      <c r="M46" s="451"/>
      <c r="N46" s="240">
        <f t="shared" si="2"/>
        <v>79666240</v>
      </c>
      <c r="O46" s="594"/>
    </row>
    <row r="47" spans="1:15" ht="12.75">
      <c r="A47" s="643"/>
      <c r="B47" s="284" t="s">
        <v>193</v>
      </c>
      <c r="C47" s="456"/>
      <c r="D47" s="456"/>
      <c r="E47" s="244">
        <v>49056909</v>
      </c>
      <c r="F47" s="456"/>
      <c r="G47" s="456"/>
      <c r="H47" s="482"/>
      <c r="I47" s="103"/>
      <c r="J47" s="273"/>
      <c r="K47" s="273"/>
      <c r="L47" s="273"/>
      <c r="M47" s="451"/>
      <c r="N47" s="240">
        <f t="shared" si="2"/>
        <v>49056909</v>
      </c>
      <c r="O47" s="594"/>
    </row>
    <row r="48" spans="1:15" ht="12.75">
      <c r="A48" s="643"/>
      <c r="B48" s="284" t="s">
        <v>244</v>
      </c>
      <c r="C48" s="456"/>
      <c r="D48" s="456"/>
      <c r="E48" s="244">
        <v>27598176</v>
      </c>
      <c r="F48" s="456"/>
      <c r="G48" s="456"/>
      <c r="H48" s="273"/>
      <c r="I48" s="103"/>
      <c r="J48" s="273"/>
      <c r="K48" s="273"/>
      <c r="L48" s="273"/>
      <c r="M48" s="451"/>
      <c r="N48" s="240">
        <f t="shared" si="2"/>
        <v>27598176</v>
      </c>
      <c r="O48" s="594"/>
    </row>
    <row r="49" spans="1:15" ht="12.75">
      <c r="A49" s="643"/>
      <c r="B49" s="284" t="s">
        <v>195</v>
      </c>
      <c r="C49" s="456"/>
      <c r="D49" s="244">
        <v>765</v>
      </c>
      <c r="E49" s="244">
        <v>35903712</v>
      </c>
      <c r="F49" s="456"/>
      <c r="G49" s="244">
        <v>6098967</v>
      </c>
      <c r="H49" s="273"/>
      <c r="I49" s="103"/>
      <c r="J49" s="273"/>
      <c r="K49" s="273"/>
      <c r="L49" s="273"/>
      <c r="M49" s="451"/>
      <c r="N49" s="240">
        <f t="shared" si="2"/>
        <v>42003444</v>
      </c>
      <c r="O49" s="594"/>
    </row>
    <row r="50" spans="1:15" ht="13.5" thickBot="1">
      <c r="A50" s="644"/>
      <c r="B50" s="322" t="s">
        <v>196</v>
      </c>
      <c r="C50" s="460"/>
      <c r="D50" s="460"/>
      <c r="E50" s="460"/>
      <c r="F50" s="460"/>
      <c r="G50" s="460"/>
      <c r="H50" s="459"/>
      <c r="I50" s="187"/>
      <c r="J50" s="459"/>
      <c r="K50" s="459"/>
      <c r="L50" s="459"/>
      <c r="M50" s="461"/>
      <c r="N50" s="386">
        <f t="shared" si="2"/>
        <v>0</v>
      </c>
      <c r="O50" s="595"/>
    </row>
    <row r="51" spans="1:15" ht="12.75">
      <c r="A51" s="643" t="s">
        <v>21</v>
      </c>
      <c r="B51" s="311" t="s">
        <v>206</v>
      </c>
      <c r="C51" s="462"/>
      <c r="D51" s="454"/>
      <c r="E51" s="100">
        <v>133280</v>
      </c>
      <c r="F51" s="454"/>
      <c r="G51" s="454"/>
      <c r="H51" s="454"/>
      <c r="I51" s="100"/>
      <c r="J51" s="454"/>
      <c r="K51" s="454"/>
      <c r="L51" s="454"/>
      <c r="M51" s="455"/>
      <c r="N51" s="214">
        <f t="shared" si="2"/>
        <v>133280</v>
      </c>
      <c r="O51" s="585">
        <f>SUM(N51:N54)</f>
        <v>25377650</v>
      </c>
    </row>
    <row r="52" spans="1:15" ht="12.75">
      <c r="A52" s="643"/>
      <c r="B52" s="304" t="s">
        <v>103</v>
      </c>
      <c r="C52" s="467"/>
      <c r="D52" s="453"/>
      <c r="E52" s="106">
        <v>324396</v>
      </c>
      <c r="F52" s="453"/>
      <c r="G52" s="453"/>
      <c r="H52" s="453"/>
      <c r="I52" s="106"/>
      <c r="J52" s="453"/>
      <c r="K52" s="453"/>
      <c r="L52" s="453"/>
      <c r="M52" s="267"/>
      <c r="N52" s="199">
        <f t="shared" si="2"/>
        <v>324396</v>
      </c>
      <c r="O52" s="585"/>
    </row>
    <row r="53" spans="1:15" ht="12.75">
      <c r="A53" s="643"/>
      <c r="B53" s="304" t="s">
        <v>113</v>
      </c>
      <c r="C53" s="467"/>
      <c r="D53" s="453"/>
      <c r="E53" s="453"/>
      <c r="F53" s="453"/>
      <c r="G53" s="453"/>
      <c r="H53" s="453"/>
      <c r="I53" s="106"/>
      <c r="J53" s="453"/>
      <c r="K53" s="453"/>
      <c r="L53" s="453"/>
      <c r="M53" s="267"/>
      <c r="N53" s="199">
        <f t="shared" si="2"/>
        <v>0</v>
      </c>
      <c r="O53" s="585"/>
    </row>
    <row r="54" spans="1:15" ht="13.5" thickBot="1">
      <c r="A54" s="644"/>
      <c r="B54" s="322" t="s">
        <v>114</v>
      </c>
      <c r="C54" s="463"/>
      <c r="D54" s="459"/>
      <c r="E54" s="187">
        <v>24919974</v>
      </c>
      <c r="F54" s="459"/>
      <c r="G54" s="459"/>
      <c r="H54" s="459"/>
      <c r="I54" s="187"/>
      <c r="J54" s="459"/>
      <c r="K54" s="459"/>
      <c r="L54" s="459"/>
      <c r="M54" s="461"/>
      <c r="N54" s="435">
        <f t="shared" si="2"/>
        <v>24919974</v>
      </c>
      <c r="O54" s="586"/>
    </row>
    <row r="55" spans="1:15" ht="13.5" thickBot="1">
      <c r="A55" s="432" t="s">
        <v>23</v>
      </c>
      <c r="B55" s="290" t="s">
        <v>126</v>
      </c>
      <c r="C55" s="468"/>
      <c r="D55" s="444"/>
      <c r="E55" s="201">
        <v>12648338</v>
      </c>
      <c r="F55" s="444"/>
      <c r="G55" s="444"/>
      <c r="H55" s="444"/>
      <c r="I55" s="201"/>
      <c r="J55" s="444"/>
      <c r="K55" s="444"/>
      <c r="L55" s="444"/>
      <c r="M55" s="446"/>
      <c r="N55" s="434">
        <f t="shared" si="2"/>
        <v>12648338</v>
      </c>
      <c r="O55" s="204">
        <f>SUM(N55)</f>
        <v>12648338</v>
      </c>
    </row>
    <row r="56" spans="1:15" ht="12.75">
      <c r="A56" s="642" t="s">
        <v>22</v>
      </c>
      <c r="B56" s="279" t="s">
        <v>108</v>
      </c>
      <c r="C56" s="447"/>
      <c r="D56" s="448"/>
      <c r="E56" s="448"/>
      <c r="F56" s="448"/>
      <c r="G56" s="448"/>
      <c r="H56" s="448"/>
      <c r="I56" s="184"/>
      <c r="J56" s="448"/>
      <c r="K56" s="448"/>
      <c r="L56" s="184">
        <v>3</v>
      </c>
      <c r="M56" s="449"/>
      <c r="N56" s="212">
        <f t="shared" si="2"/>
        <v>3</v>
      </c>
      <c r="O56" s="593">
        <f>SUM(N56:N59)</f>
        <v>49260411</v>
      </c>
    </row>
    <row r="57" spans="1:15" ht="12.75">
      <c r="A57" s="643"/>
      <c r="B57" s="284" t="s">
        <v>105</v>
      </c>
      <c r="C57" s="450"/>
      <c r="D57" s="273"/>
      <c r="E57" s="103">
        <v>2700248</v>
      </c>
      <c r="F57" s="273"/>
      <c r="G57" s="273"/>
      <c r="H57" s="273"/>
      <c r="I57" s="103"/>
      <c r="J57" s="273"/>
      <c r="K57" s="273"/>
      <c r="L57" s="273"/>
      <c r="M57" s="451"/>
      <c r="N57" s="199">
        <f t="shared" si="2"/>
        <v>2700248</v>
      </c>
      <c r="O57" s="594"/>
    </row>
    <row r="58" spans="1:15" ht="12.75">
      <c r="A58" s="643"/>
      <c r="B58" s="284" t="s">
        <v>106</v>
      </c>
      <c r="C58" s="450"/>
      <c r="D58" s="103">
        <v>2381</v>
      </c>
      <c r="E58" s="103">
        <v>4591141</v>
      </c>
      <c r="F58" s="273"/>
      <c r="G58" s="273"/>
      <c r="H58" s="273"/>
      <c r="I58" s="103"/>
      <c r="J58" s="273"/>
      <c r="K58" s="273"/>
      <c r="L58" s="273"/>
      <c r="M58" s="451"/>
      <c r="N58" s="199">
        <f t="shared" si="2"/>
        <v>4593522</v>
      </c>
      <c r="O58" s="594"/>
    </row>
    <row r="59" spans="1:15" ht="13.5" thickBot="1">
      <c r="A59" s="643"/>
      <c r="B59" s="290" t="s">
        <v>107</v>
      </c>
      <c r="C59" s="468"/>
      <c r="D59" s="444"/>
      <c r="E59" s="201">
        <v>41351586</v>
      </c>
      <c r="F59" s="444"/>
      <c r="G59" s="444"/>
      <c r="H59" s="444"/>
      <c r="I59" s="201"/>
      <c r="J59" s="444"/>
      <c r="K59" s="201">
        <v>615052</v>
      </c>
      <c r="L59" s="444"/>
      <c r="M59" s="446"/>
      <c r="N59" s="213">
        <f t="shared" si="2"/>
        <v>41966638</v>
      </c>
      <c r="O59" s="594"/>
    </row>
    <row r="60" spans="1:15" ht="12.75">
      <c r="A60" s="642" t="s">
        <v>24</v>
      </c>
      <c r="B60" s="279" t="s">
        <v>178</v>
      </c>
      <c r="C60" s="448"/>
      <c r="D60" s="448"/>
      <c r="E60" s="226">
        <v>138734</v>
      </c>
      <c r="F60" s="448"/>
      <c r="G60" s="448"/>
      <c r="H60" s="448"/>
      <c r="I60" s="184"/>
      <c r="J60" s="448"/>
      <c r="K60" s="448"/>
      <c r="L60" s="448"/>
      <c r="M60" s="469"/>
      <c r="N60" s="212">
        <f>SUM(C60:M60)</f>
        <v>138734</v>
      </c>
      <c r="O60" s="645">
        <f>SUM(N60:N63)</f>
        <v>43283170</v>
      </c>
    </row>
    <row r="61" spans="1:15" ht="12.75">
      <c r="A61" s="643"/>
      <c r="B61" s="284" t="s">
        <v>179</v>
      </c>
      <c r="C61" s="273"/>
      <c r="D61" s="273"/>
      <c r="E61" s="244">
        <v>42414985</v>
      </c>
      <c r="F61" s="273"/>
      <c r="G61" s="273"/>
      <c r="H61" s="273"/>
      <c r="I61" s="103"/>
      <c r="J61" s="273"/>
      <c r="K61" s="273"/>
      <c r="L61" s="273">
        <v>3</v>
      </c>
      <c r="M61" s="470"/>
      <c r="N61" s="199">
        <f>SUM(C61:M61)</f>
        <v>42414988</v>
      </c>
      <c r="O61" s="646"/>
    </row>
    <row r="62" spans="1:15" ht="12.75">
      <c r="A62" s="643"/>
      <c r="B62" s="284" t="s">
        <v>180</v>
      </c>
      <c r="C62" s="273"/>
      <c r="D62" s="103">
        <v>2380</v>
      </c>
      <c r="E62" s="244">
        <v>727068</v>
      </c>
      <c r="F62" s="273"/>
      <c r="G62" s="273"/>
      <c r="H62" s="273"/>
      <c r="I62" s="103"/>
      <c r="J62" s="273"/>
      <c r="K62" s="273"/>
      <c r="L62" s="273"/>
      <c r="M62" s="470"/>
      <c r="N62" s="199">
        <f>SUM(C62:M62)</f>
        <v>729448</v>
      </c>
      <c r="O62" s="646"/>
    </row>
    <row r="63" spans="1:15" ht="13.5" thickBot="1">
      <c r="A63" s="644"/>
      <c r="B63" s="322" t="s">
        <v>181</v>
      </c>
      <c r="C63" s="459"/>
      <c r="D63" s="459"/>
      <c r="E63" s="460"/>
      <c r="F63" s="459"/>
      <c r="G63" s="459"/>
      <c r="H63" s="459"/>
      <c r="I63" s="187"/>
      <c r="J63" s="459"/>
      <c r="K63" s="459"/>
      <c r="L63" s="459"/>
      <c r="M63" s="471"/>
      <c r="N63" s="213">
        <f>SUM(C63:M63)</f>
        <v>0</v>
      </c>
      <c r="O63" s="647"/>
    </row>
    <row r="64" spans="1:15" ht="12.75">
      <c r="A64" s="643" t="s">
        <v>25</v>
      </c>
      <c r="B64" s="311" t="s">
        <v>134</v>
      </c>
      <c r="C64" s="462"/>
      <c r="D64" s="454"/>
      <c r="E64" s="180">
        <v>13667044</v>
      </c>
      <c r="F64" s="454"/>
      <c r="G64" s="454"/>
      <c r="H64" s="454"/>
      <c r="I64" s="100"/>
      <c r="J64" s="454"/>
      <c r="K64" s="454"/>
      <c r="L64" s="454"/>
      <c r="M64" s="455"/>
      <c r="N64" s="214">
        <f t="shared" si="2"/>
        <v>13667044</v>
      </c>
      <c r="O64" s="585">
        <f>SUM(N64:N74)</f>
        <v>36403775</v>
      </c>
    </row>
    <row r="65" spans="1:15" ht="12.75">
      <c r="A65" s="643"/>
      <c r="B65" s="311" t="s">
        <v>135</v>
      </c>
      <c r="C65" s="467"/>
      <c r="D65" s="453"/>
      <c r="E65" s="107">
        <v>6453341</v>
      </c>
      <c r="F65" s="453"/>
      <c r="G65" s="453"/>
      <c r="H65" s="453"/>
      <c r="I65" s="106"/>
      <c r="J65" s="453"/>
      <c r="K65" s="453"/>
      <c r="L65" s="453"/>
      <c r="M65" s="267"/>
      <c r="N65" s="211">
        <f t="shared" si="2"/>
        <v>6453341</v>
      </c>
      <c r="O65" s="585"/>
    </row>
    <row r="66" spans="1:15" ht="12.75">
      <c r="A66" s="643"/>
      <c r="B66" s="304" t="s">
        <v>136</v>
      </c>
      <c r="C66" s="467"/>
      <c r="D66" s="453"/>
      <c r="E66" s="107">
        <v>1094874</v>
      </c>
      <c r="F66" s="453"/>
      <c r="G66" s="453"/>
      <c r="H66" s="453"/>
      <c r="I66" s="106"/>
      <c r="J66" s="453"/>
      <c r="K66" s="453"/>
      <c r="L66" s="453"/>
      <c r="M66" s="267"/>
      <c r="N66" s="211">
        <f t="shared" si="2"/>
        <v>1094874</v>
      </c>
      <c r="O66" s="585"/>
    </row>
    <row r="67" spans="1:15" ht="12.75">
      <c r="A67" s="643"/>
      <c r="B67" s="304" t="s">
        <v>137</v>
      </c>
      <c r="C67" s="467"/>
      <c r="D67" s="453"/>
      <c r="E67" s="107">
        <v>1153660</v>
      </c>
      <c r="F67" s="453"/>
      <c r="G67" s="453"/>
      <c r="H67" s="453"/>
      <c r="I67" s="106"/>
      <c r="J67" s="453"/>
      <c r="K67" s="453"/>
      <c r="L67" s="453"/>
      <c r="M67" s="267"/>
      <c r="N67" s="211">
        <f t="shared" si="2"/>
        <v>1153660</v>
      </c>
      <c r="O67" s="585"/>
    </row>
    <row r="68" spans="1:15" ht="12.75">
      <c r="A68" s="643"/>
      <c r="B68" s="304" t="s">
        <v>274</v>
      </c>
      <c r="C68" s="467"/>
      <c r="D68" s="453"/>
      <c r="E68" s="107">
        <v>281779</v>
      </c>
      <c r="F68" s="453"/>
      <c r="G68" s="453"/>
      <c r="H68" s="453"/>
      <c r="I68" s="106"/>
      <c r="J68" s="453"/>
      <c r="K68" s="453"/>
      <c r="L68" s="453"/>
      <c r="M68" s="267"/>
      <c r="N68" s="211">
        <f t="shared" si="2"/>
        <v>281779</v>
      </c>
      <c r="O68" s="585"/>
    </row>
    <row r="69" spans="1:15" ht="12.75">
      <c r="A69" s="643"/>
      <c r="B69" s="304" t="s">
        <v>139</v>
      </c>
      <c r="C69" s="467"/>
      <c r="D69" s="453"/>
      <c r="E69" s="467"/>
      <c r="F69" s="453"/>
      <c r="G69" s="453"/>
      <c r="H69" s="453"/>
      <c r="I69" s="106"/>
      <c r="J69" s="453"/>
      <c r="K69" s="453"/>
      <c r="L69" s="453"/>
      <c r="M69" s="267"/>
      <c r="N69" s="211">
        <f t="shared" si="2"/>
        <v>0</v>
      </c>
      <c r="O69" s="585"/>
    </row>
    <row r="70" spans="1:15" ht="12.75">
      <c r="A70" s="643"/>
      <c r="B70" s="304" t="s">
        <v>140</v>
      </c>
      <c r="C70" s="467"/>
      <c r="D70" s="453"/>
      <c r="E70" s="106">
        <v>995714</v>
      </c>
      <c r="F70" s="453"/>
      <c r="G70" s="453"/>
      <c r="H70" s="453"/>
      <c r="I70" s="106"/>
      <c r="J70" s="453"/>
      <c r="K70" s="453"/>
      <c r="L70" s="453"/>
      <c r="M70" s="267"/>
      <c r="N70" s="211">
        <f t="shared" si="2"/>
        <v>995714</v>
      </c>
      <c r="O70" s="585"/>
    </row>
    <row r="71" spans="1:15" ht="12.75">
      <c r="A71" s="643"/>
      <c r="B71" s="304" t="s">
        <v>141</v>
      </c>
      <c r="C71" s="467"/>
      <c r="D71" s="453"/>
      <c r="E71" s="106">
        <v>904323</v>
      </c>
      <c r="F71" s="453"/>
      <c r="G71" s="106">
        <v>4545224</v>
      </c>
      <c r="H71" s="106">
        <v>18109</v>
      </c>
      <c r="I71" s="106">
        <v>33879</v>
      </c>
      <c r="J71" s="453"/>
      <c r="K71" s="453"/>
      <c r="L71" s="453"/>
      <c r="M71" s="267"/>
      <c r="N71" s="211">
        <f t="shared" si="2"/>
        <v>5501535</v>
      </c>
      <c r="O71" s="585"/>
    </row>
    <row r="72" spans="1:15" ht="12.75">
      <c r="A72" s="643"/>
      <c r="B72" s="304" t="s">
        <v>142</v>
      </c>
      <c r="C72" s="467"/>
      <c r="D72" s="453"/>
      <c r="E72" s="106">
        <v>1335660</v>
      </c>
      <c r="F72" s="453"/>
      <c r="G72" s="453"/>
      <c r="H72" s="453"/>
      <c r="I72" s="106"/>
      <c r="J72" s="453"/>
      <c r="K72" s="453"/>
      <c r="L72" s="453"/>
      <c r="M72" s="267"/>
      <c r="N72" s="211">
        <f t="shared" si="2"/>
        <v>1335660</v>
      </c>
      <c r="O72" s="585"/>
    </row>
    <row r="73" spans="1:15" ht="12.75">
      <c r="A73" s="643"/>
      <c r="B73" s="304" t="s">
        <v>143</v>
      </c>
      <c r="C73" s="467"/>
      <c r="D73" s="453"/>
      <c r="E73" s="106">
        <v>5920092</v>
      </c>
      <c r="F73" s="453"/>
      <c r="G73" s="453"/>
      <c r="H73" s="453"/>
      <c r="I73" s="106"/>
      <c r="J73" s="453"/>
      <c r="K73" s="453"/>
      <c r="L73" s="106">
        <v>76</v>
      </c>
      <c r="M73" s="267"/>
      <c r="N73" s="211">
        <f t="shared" si="2"/>
        <v>5920168</v>
      </c>
      <c r="O73" s="585"/>
    </row>
    <row r="74" spans="1:15" ht="13.5" thickBot="1">
      <c r="A74" s="643"/>
      <c r="B74" s="304" t="s">
        <v>144</v>
      </c>
      <c r="C74" s="467"/>
      <c r="D74" s="453"/>
      <c r="E74" s="453"/>
      <c r="F74" s="453"/>
      <c r="G74" s="453"/>
      <c r="H74" s="453"/>
      <c r="I74" s="106"/>
      <c r="J74" s="453"/>
      <c r="K74" s="453"/>
      <c r="L74" s="453"/>
      <c r="M74" s="267"/>
      <c r="N74" s="211">
        <f aca="true" t="shared" si="3" ref="N74:N80">SUM(C74:M74)</f>
        <v>0</v>
      </c>
      <c r="O74" s="585"/>
    </row>
    <row r="75" spans="1:15" ht="12.75">
      <c r="A75" s="642" t="s">
        <v>33</v>
      </c>
      <c r="B75" s="279" t="s">
        <v>149</v>
      </c>
      <c r="C75" s="448"/>
      <c r="D75" s="448"/>
      <c r="E75" s="184">
        <v>542762</v>
      </c>
      <c r="F75" s="448"/>
      <c r="G75" s="448"/>
      <c r="H75" s="448"/>
      <c r="I75" s="184"/>
      <c r="J75" s="448"/>
      <c r="K75" s="448"/>
      <c r="L75" s="448"/>
      <c r="M75" s="449"/>
      <c r="N75" s="212">
        <f t="shared" si="3"/>
        <v>542762</v>
      </c>
      <c r="O75" s="584">
        <f>SUM(N75:N80)</f>
        <v>10345265</v>
      </c>
    </row>
    <row r="76" spans="1:15" ht="12.75">
      <c r="A76" s="643"/>
      <c r="B76" s="284" t="s">
        <v>150</v>
      </c>
      <c r="C76" s="273"/>
      <c r="D76" s="273"/>
      <c r="E76" s="103">
        <v>5313019</v>
      </c>
      <c r="F76" s="273"/>
      <c r="G76" s="273"/>
      <c r="H76" s="273"/>
      <c r="I76" s="103"/>
      <c r="J76" s="273"/>
      <c r="K76" s="273"/>
      <c r="L76" s="273"/>
      <c r="M76" s="451"/>
      <c r="N76" s="199">
        <f t="shared" si="3"/>
        <v>5313019</v>
      </c>
      <c r="O76" s="585"/>
    </row>
    <row r="77" spans="1:15" ht="12.75">
      <c r="A77" s="643"/>
      <c r="B77" s="284" t="s">
        <v>151</v>
      </c>
      <c r="C77" s="273"/>
      <c r="D77" s="273"/>
      <c r="E77" s="103">
        <v>1834908</v>
      </c>
      <c r="F77" s="273"/>
      <c r="G77" s="273"/>
      <c r="H77" s="273"/>
      <c r="I77" s="103"/>
      <c r="J77" s="273"/>
      <c r="K77" s="273"/>
      <c r="L77" s="273"/>
      <c r="M77" s="451"/>
      <c r="N77" s="199">
        <f t="shared" si="3"/>
        <v>1834908</v>
      </c>
      <c r="O77" s="585"/>
    </row>
    <row r="78" spans="1:15" ht="12.75">
      <c r="A78" s="643"/>
      <c r="B78" s="284" t="s">
        <v>152</v>
      </c>
      <c r="C78" s="273"/>
      <c r="D78" s="273"/>
      <c r="E78" s="103">
        <v>373663</v>
      </c>
      <c r="F78" s="273"/>
      <c r="G78" s="273"/>
      <c r="H78" s="273"/>
      <c r="I78" s="103"/>
      <c r="J78" s="273"/>
      <c r="K78" s="273"/>
      <c r="L78" s="273"/>
      <c r="M78" s="451"/>
      <c r="N78" s="199">
        <f t="shared" si="3"/>
        <v>373663</v>
      </c>
      <c r="O78" s="585"/>
    </row>
    <row r="79" spans="1:15" ht="12.75">
      <c r="A79" s="643"/>
      <c r="B79" s="284" t="s">
        <v>153</v>
      </c>
      <c r="C79" s="273"/>
      <c r="D79" s="273"/>
      <c r="E79" s="103">
        <v>567587</v>
      </c>
      <c r="F79" s="273"/>
      <c r="G79" s="273"/>
      <c r="H79" s="273"/>
      <c r="I79" s="103"/>
      <c r="J79" s="273"/>
      <c r="K79" s="273"/>
      <c r="L79" s="273"/>
      <c r="M79" s="451"/>
      <c r="N79" s="199">
        <f t="shared" si="3"/>
        <v>567587</v>
      </c>
      <c r="O79" s="585"/>
    </row>
    <row r="80" spans="1:15" ht="13.5" thickBot="1">
      <c r="A80" s="644"/>
      <c r="B80" s="322" t="s">
        <v>154</v>
      </c>
      <c r="C80" s="459"/>
      <c r="D80" s="459"/>
      <c r="E80" s="187">
        <v>1713326</v>
      </c>
      <c r="F80" s="459"/>
      <c r="G80" s="459"/>
      <c r="H80" s="459"/>
      <c r="I80" s="187"/>
      <c r="J80" s="459"/>
      <c r="K80" s="459"/>
      <c r="L80" s="459"/>
      <c r="M80" s="461"/>
      <c r="N80" s="211">
        <f t="shared" si="3"/>
        <v>1713326</v>
      </c>
      <c r="O80" s="586"/>
    </row>
    <row r="81" spans="1:15" ht="12.75">
      <c r="A81" s="643" t="s">
        <v>27</v>
      </c>
      <c r="B81" s="311" t="s">
        <v>109</v>
      </c>
      <c r="C81" s="462"/>
      <c r="D81" s="482"/>
      <c r="E81" s="389">
        <v>8319031</v>
      </c>
      <c r="F81" s="454"/>
      <c r="G81" s="454"/>
      <c r="H81" s="454"/>
      <c r="I81" s="100"/>
      <c r="J81" s="454"/>
      <c r="K81" s="454"/>
      <c r="L81" s="454"/>
      <c r="M81" s="455"/>
      <c r="N81" s="212">
        <f aca="true" t="shared" si="4" ref="N81:N87">SUM(C81:M81)</f>
        <v>8319031</v>
      </c>
      <c r="O81" s="594">
        <f>SUM(N81:N84)</f>
        <v>50705823</v>
      </c>
    </row>
    <row r="82" spans="1:15" ht="12.75">
      <c r="A82" s="643"/>
      <c r="B82" s="284" t="s">
        <v>110</v>
      </c>
      <c r="C82" s="105">
        <v>6459566</v>
      </c>
      <c r="D82" s="244">
        <v>14766390</v>
      </c>
      <c r="E82" s="244">
        <v>2325275</v>
      </c>
      <c r="F82" s="456"/>
      <c r="G82" s="244">
        <v>2920950</v>
      </c>
      <c r="H82" s="453"/>
      <c r="I82" s="106"/>
      <c r="J82" s="273"/>
      <c r="K82" s="103">
        <v>733443</v>
      </c>
      <c r="L82" s="273"/>
      <c r="M82" s="451"/>
      <c r="N82" s="199">
        <f t="shared" si="4"/>
        <v>27205624</v>
      </c>
      <c r="O82" s="594"/>
    </row>
    <row r="83" spans="1:15" ht="12.75">
      <c r="A83" s="643"/>
      <c r="B83" s="284" t="s">
        <v>111</v>
      </c>
      <c r="C83" s="450"/>
      <c r="D83" s="273"/>
      <c r="E83" s="244">
        <v>1430756</v>
      </c>
      <c r="F83" s="456"/>
      <c r="G83" s="244">
        <v>6014357</v>
      </c>
      <c r="H83" s="453"/>
      <c r="I83" s="106"/>
      <c r="J83" s="273"/>
      <c r="K83" s="273"/>
      <c r="L83" s="273"/>
      <c r="M83" s="451"/>
      <c r="N83" s="199">
        <f t="shared" si="4"/>
        <v>7445113</v>
      </c>
      <c r="O83" s="594"/>
    </row>
    <row r="84" spans="1:15" ht="13.5" thickBot="1">
      <c r="A84" s="644"/>
      <c r="B84" s="322" t="s">
        <v>112</v>
      </c>
      <c r="C84" s="463"/>
      <c r="D84" s="187"/>
      <c r="E84" s="460"/>
      <c r="F84" s="460"/>
      <c r="G84" s="228">
        <v>7736055</v>
      </c>
      <c r="H84" s="459"/>
      <c r="I84" s="187"/>
      <c r="J84" s="459"/>
      <c r="K84" s="459"/>
      <c r="L84" s="459"/>
      <c r="M84" s="461"/>
      <c r="N84" s="213">
        <f t="shared" si="4"/>
        <v>7736055</v>
      </c>
      <c r="O84" s="595"/>
    </row>
    <row r="85" spans="1:15" ht="12.75">
      <c r="A85" s="642" t="s">
        <v>28</v>
      </c>
      <c r="B85" s="341" t="s">
        <v>158</v>
      </c>
      <c r="C85" s="472"/>
      <c r="D85" s="473"/>
      <c r="E85" s="245">
        <v>99663113</v>
      </c>
      <c r="F85" s="474"/>
      <c r="G85" s="245">
        <v>5625854</v>
      </c>
      <c r="H85" s="474"/>
      <c r="I85" s="245"/>
      <c r="J85" s="473"/>
      <c r="K85" s="473"/>
      <c r="L85" s="473"/>
      <c r="M85" s="475"/>
      <c r="N85" s="434">
        <f t="shared" si="4"/>
        <v>105288967</v>
      </c>
      <c r="O85" s="584">
        <f>SUM(N85:N99)</f>
        <v>276071714</v>
      </c>
    </row>
    <row r="86" spans="1:15" ht="12.75">
      <c r="A86" s="643"/>
      <c r="B86" s="348" t="s">
        <v>243</v>
      </c>
      <c r="C86" s="450"/>
      <c r="D86" s="273"/>
      <c r="E86" s="244">
        <v>27589496</v>
      </c>
      <c r="F86" s="456"/>
      <c r="G86" s="456"/>
      <c r="H86" s="456"/>
      <c r="I86" s="244"/>
      <c r="J86" s="273"/>
      <c r="K86" s="273"/>
      <c r="L86" s="273"/>
      <c r="M86" s="451"/>
      <c r="N86" s="199">
        <f t="shared" si="4"/>
        <v>27589496</v>
      </c>
      <c r="O86" s="585"/>
    </row>
    <row r="87" spans="1:15" ht="12.75">
      <c r="A87" s="643"/>
      <c r="B87" s="284" t="s">
        <v>159</v>
      </c>
      <c r="C87" s="273"/>
      <c r="D87" s="273"/>
      <c r="E87" s="244">
        <v>2584689</v>
      </c>
      <c r="F87" s="456"/>
      <c r="G87" s="456"/>
      <c r="H87" s="456"/>
      <c r="I87" s="244"/>
      <c r="J87" s="273"/>
      <c r="K87" s="273"/>
      <c r="L87" s="273"/>
      <c r="M87" s="451"/>
      <c r="N87" s="214">
        <f t="shared" si="4"/>
        <v>2584689</v>
      </c>
      <c r="O87" s="585"/>
    </row>
    <row r="88" spans="1:15" ht="12.75">
      <c r="A88" s="643"/>
      <c r="B88" s="284" t="s">
        <v>170</v>
      </c>
      <c r="C88" s="273"/>
      <c r="D88" s="273"/>
      <c r="E88" s="244"/>
      <c r="F88" s="456"/>
      <c r="G88" s="456"/>
      <c r="H88" s="456"/>
      <c r="I88" s="244">
        <v>4314844</v>
      </c>
      <c r="J88" s="456"/>
      <c r="K88" s="244">
        <v>632897</v>
      </c>
      <c r="L88" s="273"/>
      <c r="M88" s="451"/>
      <c r="N88" s="214">
        <f aca="true" t="shared" si="5" ref="N88:N98">SUM(C88:M88)</f>
        <v>4947741</v>
      </c>
      <c r="O88" s="585"/>
    </row>
    <row r="89" spans="1:15" ht="12.75">
      <c r="A89" s="643"/>
      <c r="B89" s="284" t="s">
        <v>268</v>
      </c>
      <c r="C89" s="273"/>
      <c r="D89" s="273"/>
      <c r="E89" s="244"/>
      <c r="F89" s="456"/>
      <c r="G89" s="456"/>
      <c r="H89" s="456"/>
      <c r="I89" s="244"/>
      <c r="J89" s="456"/>
      <c r="K89" s="244">
        <v>3600</v>
      </c>
      <c r="L89" s="273"/>
      <c r="M89" s="451"/>
      <c r="N89" s="214">
        <f t="shared" si="5"/>
        <v>3600</v>
      </c>
      <c r="O89" s="585"/>
    </row>
    <row r="90" spans="1:15" ht="12.75">
      <c r="A90" s="643"/>
      <c r="B90" s="284" t="s">
        <v>161</v>
      </c>
      <c r="C90" s="273"/>
      <c r="D90" s="273"/>
      <c r="E90" s="244">
        <v>332110</v>
      </c>
      <c r="F90" s="456"/>
      <c r="G90" s="456"/>
      <c r="H90" s="456"/>
      <c r="I90" s="244"/>
      <c r="J90" s="273"/>
      <c r="K90" s="273"/>
      <c r="L90" s="273"/>
      <c r="M90" s="451"/>
      <c r="N90" s="214">
        <f t="shared" si="5"/>
        <v>332110</v>
      </c>
      <c r="O90" s="585"/>
    </row>
    <row r="91" spans="1:15" ht="12.75">
      <c r="A91" s="643"/>
      <c r="B91" s="284" t="s">
        <v>162</v>
      </c>
      <c r="C91" s="103">
        <v>6146310</v>
      </c>
      <c r="D91" s="103">
        <v>265137</v>
      </c>
      <c r="E91" s="456"/>
      <c r="F91" s="273"/>
      <c r="G91" s="273"/>
      <c r="H91" s="103">
        <v>486065</v>
      </c>
      <c r="I91" s="103"/>
      <c r="J91" s="103">
        <v>107752</v>
      </c>
      <c r="K91" s="103"/>
      <c r="L91" s="273"/>
      <c r="M91" s="451"/>
      <c r="N91" s="214">
        <f t="shared" si="5"/>
        <v>7005264</v>
      </c>
      <c r="O91" s="585"/>
    </row>
    <row r="92" spans="1:15" ht="12.75">
      <c r="A92" s="643"/>
      <c r="B92" s="284" t="s">
        <v>163</v>
      </c>
      <c r="C92" s="273"/>
      <c r="D92" s="273"/>
      <c r="E92" s="244">
        <v>9485245</v>
      </c>
      <c r="F92" s="273"/>
      <c r="G92" s="273"/>
      <c r="H92" s="103">
        <v>14166</v>
      </c>
      <c r="I92" s="103">
        <v>15344246</v>
      </c>
      <c r="J92" s="103">
        <v>19479</v>
      </c>
      <c r="K92" s="103">
        <v>1997105</v>
      </c>
      <c r="L92" s="273"/>
      <c r="M92" s="451"/>
      <c r="N92" s="214">
        <f t="shared" si="5"/>
        <v>26860241</v>
      </c>
      <c r="O92" s="585"/>
    </row>
    <row r="93" spans="1:17" ht="12.75">
      <c r="A93" s="643"/>
      <c r="B93" s="284" t="s">
        <v>164</v>
      </c>
      <c r="C93" s="273"/>
      <c r="D93" s="273"/>
      <c r="E93" s="244">
        <v>1199484</v>
      </c>
      <c r="F93" s="273"/>
      <c r="G93" s="273"/>
      <c r="H93" s="273"/>
      <c r="I93" s="103"/>
      <c r="J93" s="273"/>
      <c r="K93" s="273"/>
      <c r="L93" s="273"/>
      <c r="M93" s="451"/>
      <c r="N93" s="214">
        <f t="shared" si="5"/>
        <v>1199484</v>
      </c>
      <c r="O93" s="585"/>
      <c r="Q93" s="61"/>
    </row>
    <row r="94" spans="1:15" ht="12.75">
      <c r="A94" s="643"/>
      <c r="B94" s="284" t="s">
        <v>165</v>
      </c>
      <c r="C94" s="273"/>
      <c r="D94" s="273"/>
      <c r="E94" s="244">
        <v>36257665</v>
      </c>
      <c r="F94" s="273"/>
      <c r="G94" s="273"/>
      <c r="H94" s="273"/>
      <c r="I94" s="103"/>
      <c r="J94" s="273"/>
      <c r="K94" s="273"/>
      <c r="L94" s="273"/>
      <c r="M94" s="451"/>
      <c r="N94" s="214">
        <f t="shared" si="5"/>
        <v>36257665</v>
      </c>
      <c r="O94" s="585"/>
    </row>
    <row r="95" spans="1:15" ht="12.75">
      <c r="A95" s="643"/>
      <c r="B95" s="284" t="s">
        <v>166</v>
      </c>
      <c r="C95" s="273"/>
      <c r="D95" s="273"/>
      <c r="E95" s="244">
        <v>33443334</v>
      </c>
      <c r="F95" s="273"/>
      <c r="G95" s="103">
        <v>2706267</v>
      </c>
      <c r="H95" s="273"/>
      <c r="I95" s="103"/>
      <c r="J95" s="273"/>
      <c r="K95" s="273"/>
      <c r="L95" s="273"/>
      <c r="M95" s="451"/>
      <c r="N95" s="214">
        <f t="shared" si="5"/>
        <v>36149601</v>
      </c>
      <c r="O95" s="585"/>
    </row>
    <row r="96" spans="1:15" ht="12.75">
      <c r="A96" s="643"/>
      <c r="B96" s="284" t="s">
        <v>167</v>
      </c>
      <c r="C96" s="273"/>
      <c r="D96" s="273"/>
      <c r="E96" s="456"/>
      <c r="F96" s="273"/>
      <c r="G96" s="28">
        <v>161249</v>
      </c>
      <c r="H96" s="273"/>
      <c r="I96" s="103"/>
      <c r="J96" s="273"/>
      <c r="K96" s="273"/>
      <c r="L96" s="273"/>
      <c r="M96" s="451"/>
      <c r="N96" s="214">
        <f t="shared" si="5"/>
        <v>161249</v>
      </c>
      <c r="O96" s="585"/>
    </row>
    <row r="97" spans="1:15" ht="12.75">
      <c r="A97" s="643"/>
      <c r="B97" s="284" t="s">
        <v>168</v>
      </c>
      <c r="C97" s="273"/>
      <c r="D97" s="273"/>
      <c r="E97" s="244">
        <v>20633756</v>
      </c>
      <c r="F97" s="273"/>
      <c r="G97" s="273"/>
      <c r="H97" s="273"/>
      <c r="I97" s="103"/>
      <c r="J97" s="273"/>
      <c r="K97" s="273"/>
      <c r="L97" s="273"/>
      <c r="M97" s="451"/>
      <c r="N97" s="214">
        <f t="shared" si="5"/>
        <v>20633756</v>
      </c>
      <c r="O97" s="585"/>
    </row>
    <row r="98" spans="1:15" ht="12.75">
      <c r="A98" s="643"/>
      <c r="B98" s="304" t="s">
        <v>190</v>
      </c>
      <c r="C98" s="453"/>
      <c r="D98" s="453"/>
      <c r="E98" s="246">
        <v>1473594</v>
      </c>
      <c r="F98" s="453"/>
      <c r="G98" s="453"/>
      <c r="H98" s="453"/>
      <c r="I98" s="106"/>
      <c r="J98" s="453"/>
      <c r="K98" s="453"/>
      <c r="L98" s="453"/>
      <c r="M98" s="267"/>
      <c r="N98" s="214">
        <f t="shared" si="5"/>
        <v>1473594</v>
      </c>
      <c r="O98" s="585"/>
    </row>
    <row r="99" spans="1:15" ht="13.5" thickBot="1">
      <c r="A99" s="644"/>
      <c r="B99" s="304" t="s">
        <v>169</v>
      </c>
      <c r="C99" s="106">
        <v>3638</v>
      </c>
      <c r="D99" s="106">
        <v>5142377</v>
      </c>
      <c r="E99" s="246">
        <v>438242</v>
      </c>
      <c r="F99" s="453"/>
      <c r="G99" s="453"/>
      <c r="H99" s="453"/>
      <c r="I99" s="106"/>
      <c r="J99" s="453"/>
      <c r="K99" s="453"/>
      <c r="L99" s="453"/>
      <c r="M99" s="267"/>
      <c r="N99" s="436">
        <f>SUM(C99:M99)</f>
        <v>5584257</v>
      </c>
      <c r="O99" s="585"/>
    </row>
    <row r="100" spans="1:15" ht="12.75">
      <c r="A100" s="648" t="s">
        <v>29</v>
      </c>
      <c r="B100" s="347" t="s">
        <v>197</v>
      </c>
      <c r="C100" s="184"/>
      <c r="D100" s="226"/>
      <c r="E100" s="226">
        <v>10505457</v>
      </c>
      <c r="F100" s="184"/>
      <c r="G100" s="184"/>
      <c r="H100" s="184"/>
      <c r="I100" s="184"/>
      <c r="J100" s="184"/>
      <c r="K100" s="184"/>
      <c r="L100" s="184"/>
      <c r="M100" s="209"/>
      <c r="N100" s="212">
        <f>SUM(C100:M100)</f>
        <v>10505457</v>
      </c>
      <c r="O100" s="584">
        <f>SUM(N100:N102)</f>
        <v>68201959</v>
      </c>
    </row>
    <row r="101" spans="1:15" ht="12.75">
      <c r="A101" s="649"/>
      <c r="B101" s="348" t="s">
        <v>199</v>
      </c>
      <c r="C101" s="103"/>
      <c r="D101" s="244">
        <v>124091</v>
      </c>
      <c r="E101" s="244">
        <v>4386742</v>
      </c>
      <c r="F101" s="103"/>
      <c r="G101" s="103"/>
      <c r="H101" s="103"/>
      <c r="I101" s="103"/>
      <c r="J101" s="103"/>
      <c r="K101" s="103"/>
      <c r="L101" s="103"/>
      <c r="M101" s="195"/>
      <c r="N101" s="214">
        <f>SUM(C101:M101)</f>
        <v>4510833</v>
      </c>
      <c r="O101" s="585"/>
    </row>
    <row r="102" spans="1:15" ht="13.5" thickBot="1">
      <c r="A102" s="650"/>
      <c r="B102" s="349" t="s">
        <v>200</v>
      </c>
      <c r="C102" s="187"/>
      <c r="D102" s="228"/>
      <c r="E102" s="228">
        <v>53185669</v>
      </c>
      <c r="F102" s="187"/>
      <c r="G102" s="187"/>
      <c r="H102" s="187"/>
      <c r="I102" s="187"/>
      <c r="J102" s="187"/>
      <c r="K102" s="187"/>
      <c r="L102" s="187"/>
      <c r="M102" s="210"/>
      <c r="N102" s="479">
        <f>SUM(C102:M102)</f>
        <v>53185669</v>
      </c>
      <c r="O102" s="586"/>
    </row>
    <row r="103" spans="1:15" ht="15.75" thickBot="1">
      <c r="A103" s="625" t="s">
        <v>14</v>
      </c>
      <c r="B103" s="626"/>
      <c r="C103" s="274">
        <f aca="true" t="shared" si="6" ref="C103:O103">SUM(C7:C102)</f>
        <v>17445082</v>
      </c>
      <c r="D103" s="486">
        <f>SUM(D7:D102)</f>
        <v>48383255</v>
      </c>
      <c r="E103" s="274">
        <f t="shared" si="6"/>
        <v>1297322021</v>
      </c>
      <c r="F103" s="149">
        <f t="shared" si="6"/>
        <v>0</v>
      </c>
      <c r="G103" s="274">
        <f t="shared" si="6"/>
        <v>45095790</v>
      </c>
      <c r="H103" s="274">
        <f t="shared" si="6"/>
        <v>4061105</v>
      </c>
      <c r="I103" s="274">
        <f>SUM(I7:I102)</f>
        <v>23627991</v>
      </c>
      <c r="J103" s="274">
        <f t="shared" si="6"/>
        <v>143223</v>
      </c>
      <c r="K103" s="274">
        <f t="shared" si="6"/>
        <v>6628199</v>
      </c>
      <c r="L103" s="274">
        <f t="shared" si="6"/>
        <v>1282</v>
      </c>
      <c r="M103" s="485">
        <f t="shared" si="6"/>
        <v>1016426</v>
      </c>
      <c r="N103" s="253">
        <f t="shared" si="6"/>
        <v>1443724374</v>
      </c>
      <c r="O103" s="254">
        <f t="shared" si="6"/>
        <v>1443724374</v>
      </c>
    </row>
    <row r="104" spans="1:15" ht="38.25" customHeight="1">
      <c r="A104" s="651" t="s">
        <v>283</v>
      </c>
      <c r="B104" s="651"/>
      <c r="C104" s="490">
        <v>17445082</v>
      </c>
      <c r="D104" s="491">
        <v>48383255</v>
      </c>
      <c r="E104" s="497">
        <v>1297322021</v>
      </c>
      <c r="F104" s="484">
        <v>0</v>
      </c>
      <c r="G104" s="492">
        <v>45095790</v>
      </c>
      <c r="H104" s="492">
        <v>4061105</v>
      </c>
      <c r="I104" s="493">
        <v>23627991</v>
      </c>
      <c r="J104" s="494">
        <v>143223</v>
      </c>
      <c r="K104" s="495">
        <v>6628199</v>
      </c>
      <c r="L104" s="495">
        <v>1282</v>
      </c>
      <c r="M104" s="490">
        <v>1016426</v>
      </c>
      <c r="N104" s="496">
        <f>SUM(C104:M104)</f>
        <v>1443724374</v>
      </c>
      <c r="O104" s="483"/>
    </row>
    <row r="105" spans="1:17" ht="12.75">
      <c r="A105" s="269"/>
      <c r="C105" s="271"/>
      <c r="F105" s="271"/>
      <c r="G105" s="271"/>
      <c r="H105" s="271"/>
      <c r="J105" s="627" t="s">
        <v>264</v>
      </c>
      <c r="K105" s="627"/>
      <c r="L105" s="627"/>
      <c r="M105" s="627"/>
      <c r="N105" s="627"/>
      <c r="O105" s="627"/>
      <c r="Q105" s="61"/>
    </row>
    <row r="106" spans="1:15" ht="12.75">
      <c r="A106" s="628" t="s">
        <v>269</v>
      </c>
      <c r="B106" s="628"/>
      <c r="C106" s="628"/>
      <c r="D106" s="628"/>
      <c r="E106" s="628"/>
      <c r="I106" s="481"/>
      <c r="O106" s="148"/>
    </row>
    <row r="107" spans="1:15" ht="12.75">
      <c r="A107" s="372" t="s">
        <v>255</v>
      </c>
      <c r="B107" s="376">
        <v>222530</v>
      </c>
      <c r="C107" s="373" t="s">
        <v>93</v>
      </c>
      <c r="D107" s="480"/>
      <c r="E107" s="480"/>
      <c r="I107" s="481"/>
      <c r="O107" s="148"/>
    </row>
    <row r="108" spans="1:15" ht="12.75">
      <c r="A108" s="372" t="s">
        <v>277</v>
      </c>
      <c r="B108" s="376">
        <v>44873260</v>
      </c>
      <c r="C108" s="373" t="s">
        <v>93</v>
      </c>
      <c r="D108" s="481">
        <v>48383255</v>
      </c>
      <c r="E108" s="481">
        <v>1296326307</v>
      </c>
      <c r="I108" s="481">
        <v>24623705</v>
      </c>
      <c r="J108" s="395" t="s">
        <v>281</v>
      </c>
      <c r="O108" s="148"/>
    </row>
    <row r="109" spans="1:15" ht="12.75">
      <c r="A109" s="372" t="s">
        <v>90</v>
      </c>
      <c r="B109" s="376">
        <v>150585</v>
      </c>
      <c r="C109" s="373" t="s">
        <v>93</v>
      </c>
      <c r="D109" s="481">
        <f>D103-D108</f>
        <v>0</v>
      </c>
      <c r="E109" s="481">
        <f>E103-E108</f>
        <v>995714</v>
      </c>
      <c r="I109" s="481">
        <f>I103-I108</f>
        <v>-995714</v>
      </c>
      <c r="J109" s="395" t="s">
        <v>275</v>
      </c>
      <c r="O109" s="148"/>
    </row>
    <row r="110" spans="1:5" ht="12.75">
      <c r="A110" s="372" t="s">
        <v>91</v>
      </c>
      <c r="B110" s="376">
        <v>27538511</v>
      </c>
      <c r="C110" s="373" t="s">
        <v>93</v>
      </c>
      <c r="D110" s="375"/>
      <c r="E110" s="375"/>
    </row>
    <row r="111" spans="1:5" ht="12.75">
      <c r="A111" s="372" t="s">
        <v>92</v>
      </c>
      <c r="B111" s="376">
        <v>149290</v>
      </c>
      <c r="C111" s="373" t="s">
        <v>93</v>
      </c>
      <c r="D111" s="375"/>
      <c r="E111" s="375"/>
    </row>
    <row r="112" spans="1:5" ht="12.75">
      <c r="A112" s="374" t="s">
        <v>97</v>
      </c>
      <c r="B112" s="376">
        <v>6622132</v>
      </c>
      <c r="C112" s="373" t="s">
        <v>93</v>
      </c>
      <c r="D112" s="375"/>
      <c r="E112" s="375"/>
    </row>
    <row r="113" spans="1:15" ht="30.75" customHeight="1">
      <c r="A113" s="629" t="s">
        <v>80</v>
      </c>
      <c r="B113" s="629"/>
      <c r="C113" s="629"/>
      <c r="D113" s="629"/>
      <c r="E113" s="629"/>
      <c r="F113" s="629"/>
      <c r="G113" s="629"/>
      <c r="H113" s="629"/>
      <c r="I113" s="629"/>
      <c r="J113" s="629"/>
      <c r="K113" s="629"/>
      <c r="L113" s="629"/>
      <c r="M113" s="629"/>
      <c r="N113" s="629"/>
      <c r="O113" s="437"/>
    </row>
    <row r="114" spans="13:15" ht="15" customHeight="1" thickBot="1">
      <c r="M114" s="630" t="s">
        <v>270</v>
      </c>
      <c r="N114" s="630"/>
      <c r="O114" s="188"/>
    </row>
    <row r="115" spans="1:15" ht="13.5" customHeight="1">
      <c r="A115" s="612" t="s">
        <v>41</v>
      </c>
      <c r="B115" s="613"/>
      <c r="C115" s="613"/>
      <c r="D115" s="613"/>
      <c r="E115" s="613"/>
      <c r="F115" s="613"/>
      <c r="G115" s="613"/>
      <c r="H115" s="613"/>
      <c r="I115" s="613"/>
      <c r="J115" s="613"/>
      <c r="K115" s="613"/>
      <c r="L115" s="613"/>
      <c r="M115" s="613"/>
      <c r="N115" s="614"/>
      <c r="O115" s="439"/>
    </row>
    <row r="116" spans="1:15" ht="13.5" customHeight="1" thickBot="1">
      <c r="A116" s="615"/>
      <c r="B116" s="616"/>
      <c r="C116" s="616"/>
      <c r="D116" s="616"/>
      <c r="E116" s="616"/>
      <c r="F116" s="616"/>
      <c r="G116" s="616"/>
      <c r="H116" s="616"/>
      <c r="I116" s="616"/>
      <c r="J116" s="616"/>
      <c r="K116" s="616"/>
      <c r="L116" s="616"/>
      <c r="M116" s="616"/>
      <c r="N116" s="617"/>
      <c r="O116" s="439"/>
    </row>
    <row r="117" spans="1:15" ht="15" customHeight="1">
      <c r="A117" s="612" t="s">
        <v>11</v>
      </c>
      <c r="B117" s="618"/>
      <c r="C117" s="620" t="s">
        <v>267</v>
      </c>
      <c r="D117" s="621"/>
      <c r="E117" s="621"/>
      <c r="F117" s="621"/>
      <c r="G117" s="621"/>
      <c r="H117" s="621"/>
      <c r="I117" s="621"/>
      <c r="J117" s="621"/>
      <c r="K117" s="621"/>
      <c r="L117" s="621"/>
      <c r="M117" s="622"/>
      <c r="N117" s="587" t="s">
        <v>31</v>
      </c>
      <c r="O117" s="589" t="s">
        <v>285</v>
      </c>
    </row>
    <row r="118" spans="1:15" ht="53.25" customHeight="1" thickBot="1">
      <c r="A118" s="615"/>
      <c r="B118" s="619"/>
      <c r="C118" s="21" t="s">
        <v>46</v>
      </c>
      <c r="D118" s="21" t="s">
        <v>47</v>
      </c>
      <c r="E118" s="21" t="s">
        <v>51</v>
      </c>
      <c r="F118" s="427" t="s">
        <v>255</v>
      </c>
      <c r="G118" s="427" t="s">
        <v>277</v>
      </c>
      <c r="H118" s="427" t="s">
        <v>90</v>
      </c>
      <c r="I118" s="427" t="s">
        <v>91</v>
      </c>
      <c r="J118" s="427" t="s">
        <v>92</v>
      </c>
      <c r="K118" s="427" t="s">
        <v>96</v>
      </c>
      <c r="L118" s="21" t="s">
        <v>7</v>
      </c>
      <c r="M118" s="428" t="s">
        <v>279</v>
      </c>
      <c r="N118" s="588"/>
      <c r="O118" s="590"/>
    </row>
    <row r="119" spans="1:15" s="395" customFormat="1" ht="12.75">
      <c r="A119" s="623" t="s">
        <v>12</v>
      </c>
      <c r="B119" s="624"/>
      <c r="C119" s="100">
        <f>SUM(C7:C11)</f>
        <v>1607829</v>
      </c>
      <c r="D119" s="100">
        <f>SUM(D7:D11)</f>
        <v>17577579</v>
      </c>
      <c r="E119" s="100">
        <f>SUM(E7:E11)</f>
        <v>3861937</v>
      </c>
      <c r="F119" s="100"/>
      <c r="G119" s="100"/>
      <c r="H119" s="100"/>
      <c r="I119" s="100"/>
      <c r="J119" s="100"/>
      <c r="K119" s="100"/>
      <c r="L119" s="100"/>
      <c r="M119" s="100"/>
      <c r="N119" s="498">
        <f>SUM(C119:M119)</f>
        <v>23047345</v>
      </c>
      <c r="O119" s="504">
        <f>N119/N135</f>
        <v>0.015963812355778654</v>
      </c>
    </row>
    <row r="120" spans="1:15" ht="12.75">
      <c r="A120" s="605" t="s">
        <v>13</v>
      </c>
      <c r="B120" s="606"/>
      <c r="C120" s="452"/>
      <c r="D120" s="273"/>
      <c r="E120" s="103">
        <f>SUM(E12:E18)</f>
        <v>93312657</v>
      </c>
      <c r="F120" s="103"/>
      <c r="G120" s="103">
        <f>SUM(G12:G18)</f>
        <v>1231238</v>
      </c>
      <c r="H120" s="103"/>
      <c r="I120" s="103"/>
      <c r="J120" s="103"/>
      <c r="K120" s="103">
        <f>SUM(K12:K18)</f>
        <v>1315</v>
      </c>
      <c r="L120" s="103"/>
      <c r="M120" s="103"/>
      <c r="N120" s="499">
        <f>SUM(C120:M120)</f>
        <v>94545210</v>
      </c>
      <c r="O120" s="501">
        <f>N120/N135</f>
        <v>0.06548702210938775</v>
      </c>
    </row>
    <row r="121" spans="1:15" ht="12.75">
      <c r="A121" s="605" t="s">
        <v>15</v>
      </c>
      <c r="B121" s="606"/>
      <c r="C121" s="103"/>
      <c r="D121" s="103"/>
      <c r="E121" s="103">
        <f>SUM(E19:E22)</f>
        <v>104462739</v>
      </c>
      <c r="F121" s="103"/>
      <c r="G121" s="103">
        <f aca="true" t="shared" si="7" ref="G121:M121">SUM(G19:G22)</f>
        <v>805285</v>
      </c>
      <c r="H121" s="103"/>
      <c r="I121" s="103"/>
      <c r="J121" s="103"/>
      <c r="K121" s="103">
        <f t="shared" si="7"/>
        <v>571945</v>
      </c>
      <c r="L121" s="103"/>
      <c r="M121" s="103">
        <f t="shared" si="7"/>
        <v>1016426</v>
      </c>
      <c r="N121" s="499">
        <f aca="true" t="shared" si="8" ref="N121:N133">SUM(C121:M121)</f>
        <v>106856395</v>
      </c>
      <c r="O121" s="501">
        <f>N121/N135</f>
        <v>0.07401440117267148</v>
      </c>
    </row>
    <row r="122" spans="1:18" ht="12.75">
      <c r="A122" s="605" t="s">
        <v>16</v>
      </c>
      <c r="B122" s="606"/>
      <c r="C122" s="450"/>
      <c r="D122" s="273"/>
      <c r="E122" s="385">
        <f>SUM(E23:E25)</f>
        <v>16720219</v>
      </c>
      <c r="F122" s="385"/>
      <c r="G122" s="385">
        <f>SUM(G23:G25)</f>
        <v>6906950</v>
      </c>
      <c r="H122" s="385"/>
      <c r="I122" s="385"/>
      <c r="J122" s="385"/>
      <c r="K122" s="385"/>
      <c r="L122" s="385"/>
      <c r="M122" s="385"/>
      <c r="N122" s="499">
        <f t="shared" si="8"/>
        <v>23627169</v>
      </c>
      <c r="O122" s="501">
        <f>N122/N135</f>
        <v>0.01636542918129053</v>
      </c>
      <c r="Q122" s="88" t="s">
        <v>286</v>
      </c>
      <c r="R122" s="88"/>
    </row>
    <row r="123" spans="1:18" ht="12.75">
      <c r="A123" s="605" t="s">
        <v>18</v>
      </c>
      <c r="B123" s="606"/>
      <c r="C123" s="450"/>
      <c r="D123" s="273"/>
      <c r="E123" s="103">
        <f>SUM(E26:E36)</f>
        <v>162021947</v>
      </c>
      <c r="F123" s="103"/>
      <c r="G123" s="103"/>
      <c r="H123" s="103">
        <f>SUM(H26:H36)</f>
        <v>3542765</v>
      </c>
      <c r="I123" s="103">
        <f>SUM(I26:I36)</f>
        <v>3708390</v>
      </c>
      <c r="J123" s="103">
        <f>SUM(J26:J36)</f>
        <v>15992</v>
      </c>
      <c r="K123" s="103">
        <f>SUM(K26:K36)</f>
        <v>883570</v>
      </c>
      <c r="L123" s="103"/>
      <c r="M123" s="103"/>
      <c r="N123" s="499">
        <f t="shared" si="8"/>
        <v>170172664</v>
      </c>
      <c r="O123" s="501">
        <f>N123/N135</f>
        <v>0.11787060401876959</v>
      </c>
      <c r="Q123" s="506">
        <f>O123+O125+O133</f>
        <v>0.5772373016679428</v>
      </c>
      <c r="R123" s="88"/>
    </row>
    <row r="124" spans="1:18" s="395" customFormat="1" ht="12.75">
      <c r="A124" s="605" t="s">
        <v>19</v>
      </c>
      <c r="B124" s="606"/>
      <c r="C124" s="105">
        <f>SUM(C37:C44)</f>
        <v>2231778</v>
      </c>
      <c r="D124" s="105">
        <f aca="true" t="shared" si="9" ref="D124:L124">SUM(D37:D44)</f>
        <v>1655913</v>
      </c>
      <c r="E124" s="105">
        <f t="shared" si="9"/>
        <v>60402113</v>
      </c>
      <c r="F124" s="105"/>
      <c r="G124" s="105">
        <f t="shared" si="9"/>
        <v>343394</v>
      </c>
      <c r="H124" s="105"/>
      <c r="I124" s="105">
        <f t="shared" si="9"/>
        <v>226632</v>
      </c>
      <c r="J124" s="105"/>
      <c r="K124" s="105">
        <f t="shared" si="9"/>
        <v>1189272</v>
      </c>
      <c r="L124" s="105">
        <f t="shared" si="9"/>
        <v>1200</v>
      </c>
      <c r="M124" s="105"/>
      <c r="N124" s="499">
        <f>SUM(C124:M124)</f>
        <v>66050302</v>
      </c>
      <c r="O124" s="501">
        <f>N124/N135</f>
        <v>0.045749938969998995</v>
      </c>
      <c r="Q124" s="88" t="s">
        <v>287</v>
      </c>
      <c r="R124" s="88"/>
    </row>
    <row r="125" spans="1:18" s="395" customFormat="1" ht="12.75">
      <c r="A125" s="605" t="s">
        <v>20</v>
      </c>
      <c r="B125" s="606"/>
      <c r="C125" s="105">
        <f>SUM(C45:C50)</f>
        <v>995961</v>
      </c>
      <c r="D125" s="105">
        <f>SUM(D45:D50)</f>
        <v>8847007</v>
      </c>
      <c r="E125" s="105">
        <f>SUM(E45:E50)</f>
        <v>371185249</v>
      </c>
      <c r="F125" s="105"/>
      <c r="G125" s="105">
        <f>SUM(G45:G50)</f>
        <v>6098967</v>
      </c>
      <c r="H125" s="105"/>
      <c r="I125" s="105"/>
      <c r="J125" s="105"/>
      <c r="K125" s="105"/>
      <c r="L125" s="105"/>
      <c r="M125" s="105"/>
      <c r="N125" s="499">
        <f t="shared" si="8"/>
        <v>387127184</v>
      </c>
      <c r="O125" s="501">
        <f>N125/N136</f>
        <v>0.26814480033153476</v>
      </c>
      <c r="Q125" s="506">
        <f>O119+O120+O121+O122+O124+O126+O127+O128+O129+O130+O131+O132+O134</f>
        <v>0.42276269833205704</v>
      </c>
      <c r="R125" s="88"/>
    </row>
    <row r="126" spans="1:15" s="395" customFormat="1" ht="12.75">
      <c r="A126" s="605" t="s">
        <v>21</v>
      </c>
      <c r="B126" s="606"/>
      <c r="C126" s="105"/>
      <c r="D126" s="103"/>
      <c r="E126" s="103">
        <f>SUM(E51:E54)</f>
        <v>25377650</v>
      </c>
      <c r="F126" s="103"/>
      <c r="G126" s="103"/>
      <c r="H126" s="103"/>
      <c r="I126" s="103"/>
      <c r="J126" s="103"/>
      <c r="K126" s="103"/>
      <c r="L126" s="103"/>
      <c r="M126" s="195"/>
      <c r="N126" s="499">
        <f t="shared" si="8"/>
        <v>25377650</v>
      </c>
      <c r="O126" s="501">
        <f>N126/N135</f>
        <v>0.017577905074559613</v>
      </c>
    </row>
    <row r="127" spans="1:15" s="395" customFormat="1" ht="12.75">
      <c r="A127" s="605" t="s">
        <v>23</v>
      </c>
      <c r="B127" s="606"/>
      <c r="C127" s="105"/>
      <c r="D127" s="103"/>
      <c r="E127" s="103">
        <f>SUM(E55)</f>
        <v>12648338</v>
      </c>
      <c r="F127" s="103"/>
      <c r="G127" s="103"/>
      <c r="H127" s="103"/>
      <c r="I127" s="103"/>
      <c r="J127" s="103"/>
      <c r="K127" s="103"/>
      <c r="L127" s="103"/>
      <c r="M127" s="195"/>
      <c r="N127" s="499">
        <f t="shared" si="8"/>
        <v>12648338</v>
      </c>
      <c r="O127" s="501">
        <f>N127/N135</f>
        <v>0.008760909095796703</v>
      </c>
    </row>
    <row r="128" spans="1:15" s="395" customFormat="1" ht="12.75">
      <c r="A128" s="605" t="s">
        <v>22</v>
      </c>
      <c r="B128" s="606"/>
      <c r="C128" s="103"/>
      <c r="D128" s="103">
        <f>SUM(D56:D59)</f>
        <v>2381</v>
      </c>
      <c r="E128" s="103">
        <f>SUM(E56:E59)</f>
        <v>48642975</v>
      </c>
      <c r="F128" s="103"/>
      <c r="G128" s="103"/>
      <c r="H128" s="103"/>
      <c r="I128" s="103"/>
      <c r="J128" s="103"/>
      <c r="K128" s="103">
        <f>SUM(K56:K59)</f>
        <v>615052</v>
      </c>
      <c r="L128" s="103">
        <f>SUM(L56:L59)</f>
        <v>3</v>
      </c>
      <c r="M128" s="103"/>
      <c r="N128" s="499">
        <f t="shared" si="8"/>
        <v>49260411</v>
      </c>
      <c r="O128" s="501">
        <f>N128/N135</f>
        <v>0.03412037081809356</v>
      </c>
    </row>
    <row r="129" spans="1:15" ht="12.75">
      <c r="A129" s="605" t="s">
        <v>24</v>
      </c>
      <c r="B129" s="606"/>
      <c r="C129" s="450"/>
      <c r="D129" s="103">
        <f>SUM(D60:D63)</f>
        <v>2380</v>
      </c>
      <c r="E129" s="103">
        <f>SUM(E60:E63)</f>
        <v>43280787</v>
      </c>
      <c r="F129" s="103"/>
      <c r="G129" s="103"/>
      <c r="H129" s="103"/>
      <c r="I129" s="103"/>
      <c r="J129" s="103"/>
      <c r="K129" s="103"/>
      <c r="L129" s="103">
        <f>SUM(L60:L63)</f>
        <v>3</v>
      </c>
      <c r="M129" s="103"/>
      <c r="N129" s="499">
        <f t="shared" si="8"/>
        <v>43283170</v>
      </c>
      <c r="O129" s="501">
        <f>N129/N135</f>
        <v>0.02998021698565574</v>
      </c>
    </row>
    <row r="130" spans="1:15" ht="12.75">
      <c r="A130" s="605" t="s">
        <v>25</v>
      </c>
      <c r="B130" s="606"/>
      <c r="C130" s="105"/>
      <c r="D130" s="103"/>
      <c r="E130" s="103">
        <f>SUM(E64:E74)</f>
        <v>31806487</v>
      </c>
      <c r="F130" s="103"/>
      <c r="G130" s="103">
        <f aca="true" t="shared" si="10" ref="G130:L130">SUM(G64:G74)</f>
        <v>4545224</v>
      </c>
      <c r="H130" s="103">
        <f t="shared" si="10"/>
        <v>18109</v>
      </c>
      <c r="I130" s="103">
        <f t="shared" si="10"/>
        <v>33879</v>
      </c>
      <c r="J130" s="103"/>
      <c r="K130" s="103"/>
      <c r="L130" s="103">
        <f t="shared" si="10"/>
        <v>76</v>
      </c>
      <c r="M130" s="103"/>
      <c r="N130" s="499">
        <f t="shared" si="8"/>
        <v>36403775</v>
      </c>
      <c r="O130" s="501">
        <f>N130/N135</f>
        <v>0.025215183490418788</v>
      </c>
    </row>
    <row r="131" spans="1:15" ht="12.75">
      <c r="A131" s="605" t="s">
        <v>33</v>
      </c>
      <c r="B131" s="606"/>
      <c r="C131" s="450"/>
      <c r="D131" s="103"/>
      <c r="E131" s="103">
        <f>SUM(E75:E80)</f>
        <v>10345265</v>
      </c>
      <c r="F131" s="103"/>
      <c r="G131" s="103"/>
      <c r="H131" s="103"/>
      <c r="I131" s="103"/>
      <c r="J131" s="103"/>
      <c r="K131" s="103"/>
      <c r="L131" s="103"/>
      <c r="M131" s="103"/>
      <c r="N131" s="499">
        <f t="shared" si="8"/>
        <v>10345265</v>
      </c>
      <c r="O131" s="501">
        <f>N131/N135</f>
        <v>0.0071656787031566735</v>
      </c>
    </row>
    <row r="132" spans="1:15" ht="12.75">
      <c r="A132" s="605" t="s">
        <v>27</v>
      </c>
      <c r="B132" s="606"/>
      <c r="C132" s="105">
        <f>SUM(C81:C84)</f>
        <v>6459566</v>
      </c>
      <c r="D132" s="105">
        <f>SUM(D81:D84)</f>
        <v>14766390</v>
      </c>
      <c r="E132" s="105">
        <f>SUM(E81:E84)</f>
        <v>12075062</v>
      </c>
      <c r="F132" s="105"/>
      <c r="G132" s="105">
        <f>SUM(G81:G84)</f>
        <v>16671362</v>
      </c>
      <c r="H132" s="105"/>
      <c r="I132" s="105"/>
      <c r="J132" s="105"/>
      <c r="K132" s="105">
        <f>SUM(K81:K84)</f>
        <v>733443</v>
      </c>
      <c r="L132" s="105"/>
      <c r="M132" s="105"/>
      <c r="N132" s="499">
        <f t="shared" si="8"/>
        <v>50705823</v>
      </c>
      <c r="O132" s="501">
        <f>N132/N135</f>
        <v>0.03512153975728334</v>
      </c>
    </row>
    <row r="133" spans="1:15" ht="12.75">
      <c r="A133" s="605" t="s">
        <v>28</v>
      </c>
      <c r="B133" s="606"/>
      <c r="C133" s="105">
        <v>6149948</v>
      </c>
      <c r="D133" s="103">
        <v>5407514</v>
      </c>
      <c r="E133" s="103">
        <v>233100728</v>
      </c>
      <c r="F133" s="273"/>
      <c r="G133" s="103">
        <v>8493370</v>
      </c>
      <c r="H133" s="106">
        <v>500231</v>
      </c>
      <c r="I133" s="106">
        <v>19659090</v>
      </c>
      <c r="J133" s="103">
        <v>127231</v>
      </c>
      <c r="K133" s="103">
        <v>2633602</v>
      </c>
      <c r="L133" s="273"/>
      <c r="M133" s="451"/>
      <c r="N133" s="499">
        <f t="shared" si="8"/>
        <v>276071714</v>
      </c>
      <c r="O133" s="501">
        <f>N133/N135</f>
        <v>0.19122189731763856</v>
      </c>
    </row>
    <row r="134" spans="1:15" s="395" customFormat="1" ht="13.5" thickBot="1">
      <c r="A134" s="607" t="s">
        <v>29</v>
      </c>
      <c r="B134" s="608"/>
      <c r="C134" s="107"/>
      <c r="D134" s="106">
        <f>SUM(D100:D102)</f>
        <v>124091</v>
      </c>
      <c r="E134" s="106">
        <f>SUM(E100:E102)</f>
        <v>68077868</v>
      </c>
      <c r="F134" s="106"/>
      <c r="G134" s="106"/>
      <c r="H134" s="106"/>
      <c r="I134" s="106"/>
      <c r="J134" s="106"/>
      <c r="K134" s="106"/>
      <c r="L134" s="106"/>
      <c r="M134" s="106"/>
      <c r="N134" s="498">
        <f>SUM(C134:M134)</f>
        <v>68201959</v>
      </c>
      <c r="O134" s="502">
        <f>N134/N135</f>
        <v>0.04724029061796528</v>
      </c>
    </row>
    <row r="135" spans="1:15" ht="15.75" thickBot="1">
      <c r="A135" s="609" t="s">
        <v>14</v>
      </c>
      <c r="B135" s="610"/>
      <c r="C135" s="274">
        <f>SUM(C119:C134)</f>
        <v>17445082</v>
      </c>
      <c r="D135" s="274">
        <f aca="true" t="shared" si="11" ref="D135:I135">SUM(D119:D134)</f>
        <v>48383255</v>
      </c>
      <c r="E135" s="274">
        <f t="shared" si="11"/>
        <v>1297322021</v>
      </c>
      <c r="F135" s="149">
        <f t="shared" si="11"/>
        <v>0</v>
      </c>
      <c r="G135" s="274">
        <f t="shared" si="11"/>
        <v>45095790</v>
      </c>
      <c r="H135" s="274">
        <f t="shared" si="11"/>
        <v>4061105</v>
      </c>
      <c r="I135" s="274">
        <f t="shared" si="11"/>
        <v>23627991</v>
      </c>
      <c r="J135" s="274">
        <f aca="true" t="shared" si="12" ref="J135:O135">SUM(J119:J134)</f>
        <v>143223</v>
      </c>
      <c r="K135" s="274">
        <f t="shared" si="12"/>
        <v>6628199</v>
      </c>
      <c r="L135" s="274">
        <f t="shared" si="12"/>
        <v>1282</v>
      </c>
      <c r="M135" s="274">
        <f t="shared" si="12"/>
        <v>1016426</v>
      </c>
      <c r="N135" s="500">
        <f t="shared" si="12"/>
        <v>1443724374</v>
      </c>
      <c r="O135" s="503">
        <f t="shared" si="12"/>
        <v>1</v>
      </c>
    </row>
    <row r="136" spans="1:15" ht="15">
      <c r="A136" s="611"/>
      <c r="B136" s="611"/>
      <c r="C136" s="611"/>
      <c r="D136" s="611"/>
      <c r="E136" s="611"/>
      <c r="F136" s="26"/>
      <c r="G136" s="26"/>
      <c r="H136" s="26"/>
      <c r="I136" s="26"/>
      <c r="J136" s="26"/>
      <c r="K136" s="26"/>
      <c r="L136" s="26"/>
      <c r="M136" s="26"/>
      <c r="N136" s="478">
        <f>SUM(C135:M135)</f>
        <v>1443724374</v>
      </c>
      <c r="O136" s="26"/>
    </row>
    <row r="137" spans="1:14" ht="15" customHeight="1">
      <c r="A137" s="438" t="s">
        <v>269</v>
      </c>
      <c r="B137" s="438"/>
      <c r="C137" s="438"/>
      <c r="D137" s="438"/>
      <c r="E137" s="438"/>
      <c r="F137" s="437"/>
      <c r="G137" s="437"/>
      <c r="H137" s="437"/>
      <c r="I137" s="437"/>
      <c r="J137" s="437"/>
      <c r="K137" s="437"/>
      <c r="L137" s="437"/>
      <c r="M137" s="437"/>
      <c r="N137" s="148" t="s">
        <v>36</v>
      </c>
    </row>
    <row r="138" spans="1:14" ht="12.75">
      <c r="A138" s="372" t="s">
        <v>255</v>
      </c>
      <c r="B138" s="376">
        <v>222530</v>
      </c>
      <c r="C138" s="373" t="s">
        <v>93</v>
      </c>
      <c r="D138" s="375"/>
      <c r="E138" s="375"/>
      <c r="N138" s="148" t="s">
        <v>282</v>
      </c>
    </row>
    <row r="139" spans="1:14" ht="12.75">
      <c r="A139" s="372" t="s">
        <v>277</v>
      </c>
      <c r="B139" s="376">
        <v>44873260</v>
      </c>
      <c r="C139" s="373" t="s">
        <v>93</v>
      </c>
      <c r="D139" s="375"/>
      <c r="E139" s="375"/>
      <c r="N139" s="148" t="s">
        <v>260</v>
      </c>
    </row>
    <row r="140" spans="1:5" ht="12.75">
      <c r="A140" s="372" t="s">
        <v>90</v>
      </c>
      <c r="B140" s="376">
        <v>150585</v>
      </c>
      <c r="C140" s="373" t="s">
        <v>93</v>
      </c>
      <c r="D140" s="375"/>
      <c r="E140" s="375"/>
    </row>
    <row r="141" spans="1:5" ht="12.75">
      <c r="A141" s="372" t="s">
        <v>91</v>
      </c>
      <c r="B141" s="376">
        <v>27538511</v>
      </c>
      <c r="C141" s="373" t="s">
        <v>93</v>
      </c>
      <c r="D141" s="375"/>
      <c r="E141" s="375"/>
    </row>
    <row r="142" spans="1:15" ht="15" customHeight="1">
      <c r="A142" s="372" t="s">
        <v>92</v>
      </c>
      <c r="B142" s="376">
        <v>149290</v>
      </c>
      <c r="C142" s="373" t="s">
        <v>93</v>
      </c>
      <c r="D142" s="437"/>
      <c r="E142" s="437"/>
      <c r="F142" s="437"/>
      <c r="G142" s="437"/>
      <c r="H142" s="437"/>
      <c r="I142" s="437"/>
      <c r="J142" s="437"/>
      <c r="K142" s="437"/>
      <c r="L142" s="437"/>
      <c r="M142" s="437"/>
      <c r="N142" s="437"/>
      <c r="O142" s="148"/>
    </row>
    <row r="143" spans="1:15" ht="15" customHeight="1">
      <c r="A143" s="374" t="s">
        <v>97</v>
      </c>
      <c r="B143" s="376">
        <v>6622132</v>
      </c>
      <c r="C143" s="373" t="s">
        <v>93</v>
      </c>
      <c r="M143" s="477"/>
      <c r="N143" s="477"/>
      <c r="O143" s="433"/>
    </row>
    <row r="144" spans="13:15" ht="12.75">
      <c r="M144" s="476"/>
      <c r="N144" s="476"/>
      <c r="O144" s="476"/>
    </row>
    <row r="145" spans="13:15" ht="12.75">
      <c r="M145" s="476"/>
      <c r="N145" s="476"/>
      <c r="O145" s="476"/>
    </row>
  </sheetData>
  <sheetProtection/>
  <mergeCells count="67">
    <mergeCell ref="A133:B133"/>
    <mergeCell ref="A134:B134"/>
    <mergeCell ref="A135:B135"/>
    <mergeCell ref="A136:E136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7:B118"/>
    <mergeCell ref="C117:M117"/>
    <mergeCell ref="N117:N118"/>
    <mergeCell ref="O117:O118"/>
    <mergeCell ref="A119:B119"/>
    <mergeCell ref="A120:B120"/>
    <mergeCell ref="A103:B103"/>
    <mergeCell ref="J105:O105"/>
    <mergeCell ref="A106:E106"/>
    <mergeCell ref="A113:N113"/>
    <mergeCell ref="M114:N114"/>
    <mergeCell ref="A115:N116"/>
    <mergeCell ref="A104:B104"/>
    <mergeCell ref="A81:A84"/>
    <mergeCell ref="O81:O84"/>
    <mergeCell ref="A85:A99"/>
    <mergeCell ref="O85:O99"/>
    <mergeCell ref="A100:A102"/>
    <mergeCell ref="O100:O102"/>
    <mergeCell ref="A60:A63"/>
    <mergeCell ref="O60:O63"/>
    <mergeCell ref="A64:A74"/>
    <mergeCell ref="O64:O74"/>
    <mergeCell ref="A75:A80"/>
    <mergeCell ref="O75:O80"/>
    <mergeCell ref="A45:A50"/>
    <mergeCell ref="O45:O50"/>
    <mergeCell ref="A51:A54"/>
    <mergeCell ref="O51:O54"/>
    <mergeCell ref="A56:A59"/>
    <mergeCell ref="O56:O59"/>
    <mergeCell ref="A23:A25"/>
    <mergeCell ref="O23:O25"/>
    <mergeCell ref="A26:A36"/>
    <mergeCell ref="O26:O36"/>
    <mergeCell ref="A37:A44"/>
    <mergeCell ref="O37:O44"/>
    <mergeCell ref="O5:O6"/>
    <mergeCell ref="A7:A11"/>
    <mergeCell ref="O7:O11"/>
    <mergeCell ref="A12:A18"/>
    <mergeCell ref="O12:O18"/>
    <mergeCell ref="A19:A22"/>
    <mergeCell ref="O19:O22"/>
    <mergeCell ref="A1:N1"/>
    <mergeCell ref="M2:N2"/>
    <mergeCell ref="A3:N4"/>
    <mergeCell ref="A5:A6"/>
    <mergeCell ref="B5:B6"/>
    <mergeCell ref="C5:M5"/>
    <mergeCell ref="N5:N6"/>
  </mergeCells>
  <printOptions/>
  <pageMargins left="0.7" right="0.7" top="0.75" bottom="0.75" header="0.3" footer="0.3"/>
  <pageSetup fitToHeight="1" fitToWidth="1" horizontalDpi="600" verticalDpi="600" orientation="portrait" paperSize="8" scale="56" r:id="rId1"/>
  <ignoredErrors>
    <ignoredError sqref="E122:N1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3"/>
  <sheetViews>
    <sheetView zoomScalePageLayoutView="0" workbookViewId="0" topLeftCell="A1">
      <pane xSplit="1" ySplit="6" topLeftCell="B496" activePane="bottomRight" state="frozen"/>
      <selection pane="topLeft" activeCell="D41" sqref="D41"/>
      <selection pane="topRight" activeCell="D41" sqref="D41"/>
      <selection pane="bottomLeft" activeCell="D41" sqref="D41"/>
      <selection pane="bottomRight" activeCell="F31" sqref="F31"/>
    </sheetView>
  </sheetViews>
  <sheetFormatPr defaultColWidth="9.140625" defaultRowHeight="12.75"/>
  <cols>
    <col min="1" max="1" width="18.57421875" style="0" customWidth="1"/>
    <col min="2" max="2" width="22.140625" style="0" customWidth="1"/>
    <col min="3" max="3" width="11.140625" style="0" customWidth="1"/>
    <col min="4" max="4" width="9.8515625" style="0" bestFit="1" customWidth="1"/>
    <col min="5" max="5" width="12.28125" style="0" bestFit="1" customWidth="1"/>
    <col min="6" max="6" width="11.57421875" style="0" customWidth="1"/>
    <col min="7" max="7" width="11.140625" style="0" bestFit="1" customWidth="1"/>
    <col min="8" max="8" width="11.140625" style="0" customWidth="1"/>
    <col min="9" max="9" width="10.421875" style="0" customWidth="1"/>
    <col min="10" max="10" width="12.00390625" style="0" customWidth="1"/>
    <col min="13" max="13" width="11.57421875" style="0" customWidth="1"/>
    <col min="14" max="15" width="17.57421875" style="0" customWidth="1"/>
    <col min="17" max="17" width="12.7109375" style="0" bestFit="1" customWidth="1"/>
  </cols>
  <sheetData>
    <row r="1" spans="1:15" ht="30.75" customHeight="1">
      <c r="A1" s="629" t="s">
        <v>202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169"/>
    </row>
    <row r="2" spans="1:15" ht="15" customHeight="1" thickBot="1">
      <c r="A2" s="362"/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637" t="s">
        <v>256</v>
      </c>
      <c r="N2" s="637"/>
      <c r="O2" s="362"/>
    </row>
    <row r="3" spans="1:15" ht="13.5" customHeight="1">
      <c r="A3" s="612" t="s">
        <v>100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4"/>
      <c r="O3" s="353"/>
    </row>
    <row r="4" spans="1:15" ht="13.5" customHeight="1" thickBot="1">
      <c r="A4" s="615"/>
      <c r="B4" s="616"/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  <c r="N4" s="617"/>
      <c r="O4" s="353"/>
    </row>
    <row r="5" spans="1:15" ht="15" customHeight="1">
      <c r="A5" s="638" t="s">
        <v>11</v>
      </c>
      <c r="B5" s="640" t="s">
        <v>101</v>
      </c>
      <c r="C5" s="620" t="s">
        <v>230</v>
      </c>
      <c r="D5" s="621"/>
      <c r="E5" s="621"/>
      <c r="F5" s="621"/>
      <c r="G5" s="621"/>
      <c r="H5" s="621"/>
      <c r="I5" s="621"/>
      <c r="J5" s="621"/>
      <c r="K5" s="621"/>
      <c r="L5" s="621"/>
      <c r="M5" s="621"/>
      <c r="N5" s="598" t="s">
        <v>102</v>
      </c>
      <c r="O5" s="600" t="s">
        <v>31</v>
      </c>
    </row>
    <row r="6" spans="1:15" ht="46.5" customHeight="1" thickBot="1">
      <c r="A6" s="639"/>
      <c r="B6" s="641"/>
      <c r="C6" s="229" t="s">
        <v>46</v>
      </c>
      <c r="D6" s="229" t="s">
        <v>47</v>
      </c>
      <c r="E6" s="229" t="s">
        <v>51</v>
      </c>
      <c r="F6" s="229" t="s">
        <v>48</v>
      </c>
      <c r="G6" s="229" t="s">
        <v>49</v>
      </c>
      <c r="H6" s="426" t="s">
        <v>90</v>
      </c>
      <c r="I6" s="426" t="s">
        <v>91</v>
      </c>
      <c r="J6" s="426" t="s">
        <v>92</v>
      </c>
      <c r="K6" s="426" t="s">
        <v>96</v>
      </c>
      <c r="L6" s="229" t="s">
        <v>7</v>
      </c>
      <c r="M6" s="231" t="s">
        <v>232</v>
      </c>
      <c r="N6" s="599"/>
      <c r="O6" s="601"/>
    </row>
    <row r="7" spans="1:15" ht="12.75">
      <c r="A7" s="642" t="s">
        <v>12</v>
      </c>
      <c r="B7" s="279" t="s">
        <v>207</v>
      </c>
      <c r="C7" s="232"/>
      <c r="D7" s="232"/>
      <c r="E7" s="242">
        <v>1505023</v>
      </c>
      <c r="F7" s="232"/>
      <c r="G7" s="232"/>
      <c r="H7" s="232"/>
      <c r="I7" s="232"/>
      <c r="J7" s="232"/>
      <c r="K7" s="232"/>
      <c r="L7" s="232"/>
      <c r="M7" s="234"/>
      <c r="N7" s="239">
        <f aca="true" t="shared" si="0" ref="N7:N25">SUM(C7:M7)</f>
        <v>1505023</v>
      </c>
      <c r="O7" s="584">
        <f>SUM(N7:N11)</f>
        <v>23895483</v>
      </c>
    </row>
    <row r="8" spans="1:15" ht="12.75">
      <c r="A8" s="643"/>
      <c r="B8" s="284" t="s">
        <v>208</v>
      </c>
      <c r="C8" s="235"/>
      <c r="D8" s="235"/>
      <c r="E8" s="243">
        <v>1902052</v>
      </c>
      <c r="F8" s="235"/>
      <c r="G8" s="235"/>
      <c r="H8" s="235"/>
      <c r="I8" s="235"/>
      <c r="J8" s="235"/>
      <c r="K8" s="235"/>
      <c r="L8" s="235"/>
      <c r="M8" s="237"/>
      <c r="N8" s="240">
        <f t="shared" si="0"/>
        <v>1902052</v>
      </c>
      <c r="O8" s="585"/>
    </row>
    <row r="9" spans="1:15" ht="12.75">
      <c r="A9" s="643"/>
      <c r="B9" s="284" t="s">
        <v>209</v>
      </c>
      <c r="C9" s="235"/>
      <c r="D9" s="235"/>
      <c r="E9" s="243">
        <v>2595517</v>
      </c>
      <c r="F9" s="235"/>
      <c r="G9" s="235"/>
      <c r="H9" s="235"/>
      <c r="I9" s="235"/>
      <c r="J9" s="235"/>
      <c r="K9" s="235"/>
      <c r="L9" s="235"/>
      <c r="M9" s="237"/>
      <c r="N9" s="240">
        <f t="shared" si="0"/>
        <v>2595517</v>
      </c>
      <c r="O9" s="585"/>
    </row>
    <row r="10" spans="1:15" ht="12.75">
      <c r="A10" s="643"/>
      <c r="B10" s="284" t="s">
        <v>210</v>
      </c>
      <c r="C10" s="235">
        <v>1173128</v>
      </c>
      <c r="D10" s="235">
        <v>16664867</v>
      </c>
      <c r="E10" s="243"/>
      <c r="F10" s="235"/>
      <c r="G10" s="235"/>
      <c r="H10" s="235"/>
      <c r="I10" s="235"/>
      <c r="J10" s="235"/>
      <c r="K10" s="235"/>
      <c r="L10" s="235"/>
      <c r="M10" s="237"/>
      <c r="N10" s="240">
        <f t="shared" si="0"/>
        <v>17837995</v>
      </c>
      <c r="O10" s="585"/>
    </row>
    <row r="11" spans="1:15" ht="13.5" thickBot="1">
      <c r="A11" s="644"/>
      <c r="B11" s="290" t="s">
        <v>212</v>
      </c>
      <c r="C11" s="238"/>
      <c r="D11" s="201"/>
      <c r="E11" s="227">
        <v>54896</v>
      </c>
      <c r="F11" s="201"/>
      <c r="G11" s="201"/>
      <c r="H11" s="201"/>
      <c r="I11" s="201"/>
      <c r="J11" s="201"/>
      <c r="K11" s="201"/>
      <c r="L11" s="201"/>
      <c r="M11" s="205"/>
      <c r="N11" s="386">
        <f t="shared" si="0"/>
        <v>54896</v>
      </c>
      <c r="O11" s="586"/>
    </row>
    <row r="12" spans="1:15" ht="12.75">
      <c r="A12" s="642" t="s">
        <v>13</v>
      </c>
      <c r="B12" s="279" t="s">
        <v>127</v>
      </c>
      <c r="C12" s="183"/>
      <c r="D12" s="184"/>
      <c r="E12" s="184">
        <v>13997859</v>
      </c>
      <c r="F12" s="184"/>
      <c r="G12" s="184"/>
      <c r="H12" s="184"/>
      <c r="I12" s="184"/>
      <c r="J12" s="184"/>
      <c r="K12" s="184"/>
      <c r="L12" s="184"/>
      <c r="M12" s="209"/>
      <c r="N12" s="239">
        <f t="shared" si="0"/>
        <v>13997859</v>
      </c>
      <c r="O12" s="602">
        <f>SUM(N12:N18)</f>
        <v>93584991</v>
      </c>
    </row>
    <row r="13" spans="1:15" ht="12.75">
      <c r="A13" s="643"/>
      <c r="B13" s="284" t="s">
        <v>128</v>
      </c>
      <c r="C13" s="105"/>
      <c r="D13" s="103"/>
      <c r="E13" s="103">
        <v>41285426</v>
      </c>
      <c r="F13" s="103"/>
      <c r="G13" s="103"/>
      <c r="H13" s="103"/>
      <c r="I13" s="103"/>
      <c r="J13" s="103"/>
      <c r="K13" s="103"/>
      <c r="L13" s="103"/>
      <c r="M13" s="195"/>
      <c r="N13" s="240">
        <f t="shared" si="0"/>
        <v>41285426</v>
      </c>
      <c r="O13" s="603"/>
    </row>
    <row r="14" spans="1:15" ht="12.75">
      <c r="A14" s="643"/>
      <c r="B14" s="284" t="s">
        <v>129</v>
      </c>
      <c r="C14" s="102"/>
      <c r="D14" s="103"/>
      <c r="E14" s="103"/>
      <c r="F14" s="103"/>
      <c r="G14" s="103">
        <v>1244700</v>
      </c>
      <c r="H14" s="103"/>
      <c r="I14" s="103"/>
      <c r="J14" s="103"/>
      <c r="K14" s="103"/>
      <c r="L14" s="103"/>
      <c r="M14" s="195"/>
      <c r="N14" s="240">
        <f t="shared" si="0"/>
        <v>1244700</v>
      </c>
      <c r="O14" s="603"/>
    </row>
    <row r="15" spans="1:15" ht="12.75">
      <c r="A15" s="643"/>
      <c r="B15" s="284" t="s">
        <v>130</v>
      </c>
      <c r="C15" s="102"/>
      <c r="D15" s="103"/>
      <c r="E15" s="103">
        <v>22383346</v>
      </c>
      <c r="F15" s="103"/>
      <c r="G15" s="103"/>
      <c r="H15" s="103"/>
      <c r="I15" s="103"/>
      <c r="J15" s="103"/>
      <c r="K15" s="103">
        <v>625</v>
      </c>
      <c r="L15" s="103"/>
      <c r="M15" s="195"/>
      <c r="N15" s="240">
        <f t="shared" si="0"/>
        <v>22383971</v>
      </c>
      <c r="O15" s="603"/>
    </row>
    <row r="16" spans="1:15" ht="12.75">
      <c r="A16" s="643"/>
      <c r="B16" s="284" t="s">
        <v>131</v>
      </c>
      <c r="C16" s="102"/>
      <c r="D16" s="103"/>
      <c r="E16" s="103">
        <v>8877107</v>
      </c>
      <c r="F16" s="103"/>
      <c r="G16" s="103"/>
      <c r="H16" s="103"/>
      <c r="I16" s="103"/>
      <c r="J16" s="103"/>
      <c r="K16" s="103"/>
      <c r="L16" s="103"/>
      <c r="M16" s="195"/>
      <c r="N16" s="240">
        <f t="shared" si="0"/>
        <v>8877107</v>
      </c>
      <c r="O16" s="603"/>
    </row>
    <row r="17" spans="1:15" ht="12.75">
      <c r="A17" s="643"/>
      <c r="B17" s="284" t="s">
        <v>132</v>
      </c>
      <c r="C17" s="102"/>
      <c r="D17" s="103"/>
      <c r="E17" s="103">
        <v>1279023</v>
      </c>
      <c r="F17" s="103"/>
      <c r="G17" s="103"/>
      <c r="H17" s="103"/>
      <c r="I17" s="103"/>
      <c r="J17" s="103"/>
      <c r="K17" s="103"/>
      <c r="L17" s="103"/>
      <c r="M17" s="195"/>
      <c r="N17" s="240">
        <f t="shared" si="0"/>
        <v>1279023</v>
      </c>
      <c r="O17" s="603"/>
    </row>
    <row r="18" spans="1:15" ht="13.5" thickBot="1">
      <c r="A18" s="644"/>
      <c r="B18" s="304" t="s">
        <v>133</v>
      </c>
      <c r="C18" s="221"/>
      <c r="D18" s="106"/>
      <c r="E18" s="106">
        <v>4516905</v>
      </c>
      <c r="F18" s="106"/>
      <c r="G18" s="106"/>
      <c r="H18" s="106"/>
      <c r="I18" s="106"/>
      <c r="J18" s="106"/>
      <c r="K18" s="106"/>
      <c r="L18" s="106"/>
      <c r="M18" s="198"/>
      <c r="N18" s="386">
        <f t="shared" si="0"/>
        <v>4516905</v>
      </c>
      <c r="O18" s="604"/>
    </row>
    <row r="19" spans="1:15" ht="12.75">
      <c r="A19" s="642" t="s">
        <v>15</v>
      </c>
      <c r="B19" s="279" t="s">
        <v>145</v>
      </c>
      <c r="C19" s="184"/>
      <c r="D19" s="184"/>
      <c r="E19" s="184">
        <v>19940619</v>
      </c>
      <c r="F19" s="184"/>
      <c r="G19" s="184"/>
      <c r="H19" s="184"/>
      <c r="I19" s="184">
        <v>1080386</v>
      </c>
      <c r="J19" s="184"/>
      <c r="K19" s="184">
        <v>378791</v>
      </c>
      <c r="L19" s="184"/>
      <c r="M19" s="209">
        <v>478845</v>
      </c>
      <c r="N19" s="239">
        <f t="shared" si="0"/>
        <v>21878641</v>
      </c>
      <c r="O19" s="584">
        <f>SUM(N19:N22)</f>
        <v>68787107</v>
      </c>
    </row>
    <row r="20" spans="1:15" ht="12.75">
      <c r="A20" s="643"/>
      <c r="B20" s="311" t="s">
        <v>148</v>
      </c>
      <c r="C20" s="100"/>
      <c r="D20" s="100"/>
      <c r="E20" s="100">
        <v>44466142</v>
      </c>
      <c r="F20" s="100"/>
      <c r="G20" s="100"/>
      <c r="H20" s="100"/>
      <c r="I20" s="100"/>
      <c r="J20" s="100"/>
      <c r="K20" s="100">
        <v>414879</v>
      </c>
      <c r="L20" s="100"/>
      <c r="M20" s="197"/>
      <c r="N20" s="240">
        <f t="shared" si="0"/>
        <v>44881021</v>
      </c>
      <c r="O20" s="585"/>
    </row>
    <row r="21" spans="1:15" ht="12.75">
      <c r="A21" s="643"/>
      <c r="B21" s="284" t="s">
        <v>146</v>
      </c>
      <c r="C21" s="244"/>
      <c r="D21" s="244">
        <v>750</v>
      </c>
      <c r="E21" s="244">
        <v>1228878</v>
      </c>
      <c r="F21" s="244"/>
      <c r="G21" s="244"/>
      <c r="H21" s="244"/>
      <c r="I21" s="244"/>
      <c r="J21" s="244"/>
      <c r="K21" s="244"/>
      <c r="L21" s="244"/>
      <c r="M21" s="387"/>
      <c r="N21" s="388">
        <f t="shared" si="0"/>
        <v>1229628</v>
      </c>
      <c r="O21" s="585"/>
    </row>
    <row r="22" spans="1:15" ht="13.5" thickBot="1">
      <c r="A22" s="644"/>
      <c r="B22" s="304" t="s">
        <v>147</v>
      </c>
      <c r="C22" s="106"/>
      <c r="D22" s="106"/>
      <c r="E22" s="106"/>
      <c r="F22" s="106"/>
      <c r="G22" s="106">
        <v>797817</v>
      </c>
      <c r="H22" s="106"/>
      <c r="I22" s="106"/>
      <c r="J22" s="106"/>
      <c r="K22" s="106"/>
      <c r="L22" s="106"/>
      <c r="M22" s="198"/>
      <c r="N22" s="386">
        <f t="shared" si="0"/>
        <v>797817</v>
      </c>
      <c r="O22" s="586"/>
    </row>
    <row r="23" spans="1:15" ht="12.75">
      <c r="A23" s="642" t="s">
        <v>16</v>
      </c>
      <c r="B23" s="279" t="s">
        <v>155</v>
      </c>
      <c r="C23" s="184"/>
      <c r="D23" s="184"/>
      <c r="E23" s="226"/>
      <c r="F23" s="226"/>
      <c r="G23" s="226">
        <v>885429</v>
      </c>
      <c r="H23" s="184"/>
      <c r="I23" s="184"/>
      <c r="J23" s="184"/>
      <c r="K23" s="184"/>
      <c r="L23" s="184"/>
      <c r="M23" s="209"/>
      <c r="N23" s="239">
        <f t="shared" si="0"/>
        <v>885429</v>
      </c>
      <c r="O23" s="584">
        <f>SUM(N23:N25)</f>
        <v>23457996</v>
      </c>
    </row>
    <row r="24" spans="1:15" ht="12.75">
      <c r="A24" s="643"/>
      <c r="B24" s="290" t="s">
        <v>156</v>
      </c>
      <c r="C24" s="201"/>
      <c r="D24" s="201"/>
      <c r="E24" s="389">
        <v>16993428</v>
      </c>
      <c r="F24" s="227"/>
      <c r="G24" s="389">
        <v>3178729</v>
      </c>
      <c r="H24" s="201"/>
      <c r="I24" s="201"/>
      <c r="J24" s="201"/>
      <c r="K24" s="201"/>
      <c r="L24" s="201"/>
      <c r="M24" s="205"/>
      <c r="N24" s="240">
        <f t="shared" si="0"/>
        <v>20172157</v>
      </c>
      <c r="O24" s="585"/>
    </row>
    <row r="25" spans="1:15" ht="13.5" thickBot="1">
      <c r="A25" s="644"/>
      <c r="B25" s="322" t="s">
        <v>157</v>
      </c>
      <c r="C25" s="187"/>
      <c r="D25" s="187"/>
      <c r="E25" s="228"/>
      <c r="F25" s="228"/>
      <c r="G25" s="228">
        <v>2400410</v>
      </c>
      <c r="H25" s="187"/>
      <c r="I25" s="187"/>
      <c r="J25" s="187"/>
      <c r="K25" s="187"/>
      <c r="L25" s="187"/>
      <c r="M25" s="210"/>
      <c r="N25" s="386">
        <f t="shared" si="0"/>
        <v>2400410</v>
      </c>
      <c r="O25" s="586"/>
    </row>
    <row r="26" spans="1:15" ht="12.75">
      <c r="A26" s="642" t="s">
        <v>18</v>
      </c>
      <c r="B26" s="311" t="s">
        <v>115</v>
      </c>
      <c r="C26" s="180"/>
      <c r="D26" s="100"/>
      <c r="E26" s="389">
        <v>6426438</v>
      </c>
      <c r="F26" s="100"/>
      <c r="G26" s="100"/>
      <c r="H26" s="100"/>
      <c r="I26" s="100"/>
      <c r="J26" s="100"/>
      <c r="K26" s="100"/>
      <c r="L26" s="100"/>
      <c r="M26" s="197"/>
      <c r="N26" s="239">
        <f aca="true" t="shared" si="1" ref="N26:N35">SUM(C26:M26)</f>
        <v>6426438</v>
      </c>
      <c r="O26" s="584">
        <f>SUM(N26:N35)</f>
        <v>152031153</v>
      </c>
    </row>
    <row r="27" spans="1:15" ht="12.75">
      <c r="A27" s="643"/>
      <c r="B27" s="330" t="s">
        <v>240</v>
      </c>
      <c r="C27" s="105"/>
      <c r="D27" s="103"/>
      <c r="E27" s="244">
        <v>12571352</v>
      </c>
      <c r="F27" s="103"/>
      <c r="G27" s="103"/>
      <c r="H27" s="103"/>
      <c r="I27" s="103"/>
      <c r="J27" s="103"/>
      <c r="K27" s="103"/>
      <c r="L27" s="103"/>
      <c r="M27" s="195"/>
      <c r="N27" s="240">
        <f t="shared" si="1"/>
        <v>12571352</v>
      </c>
      <c r="O27" s="585"/>
    </row>
    <row r="28" spans="1:15" ht="12.75">
      <c r="A28" s="643"/>
      <c r="B28" s="330" t="s">
        <v>241</v>
      </c>
      <c r="C28" s="105"/>
      <c r="D28" s="103"/>
      <c r="E28" s="244">
        <v>8894702</v>
      </c>
      <c r="F28" s="103"/>
      <c r="G28" s="103"/>
      <c r="H28" s="103">
        <v>1263488</v>
      </c>
      <c r="I28" s="103"/>
      <c r="J28" s="103"/>
      <c r="K28" s="103">
        <v>38608</v>
      </c>
      <c r="L28" s="103"/>
      <c r="M28" s="195"/>
      <c r="N28" s="240">
        <f t="shared" si="1"/>
        <v>10196798</v>
      </c>
      <c r="O28" s="585"/>
    </row>
    <row r="29" spans="1:15" ht="12.75">
      <c r="A29" s="643"/>
      <c r="B29" s="284" t="s">
        <v>119</v>
      </c>
      <c r="C29" s="105"/>
      <c r="D29" s="103"/>
      <c r="E29" s="244">
        <v>14502415</v>
      </c>
      <c r="F29" s="103"/>
      <c r="G29" s="103"/>
      <c r="H29" s="103"/>
      <c r="I29" s="103"/>
      <c r="J29" s="103"/>
      <c r="K29" s="103"/>
      <c r="L29" s="103"/>
      <c r="M29" s="195"/>
      <c r="N29" s="240">
        <f t="shared" si="1"/>
        <v>14502415</v>
      </c>
      <c r="O29" s="585"/>
    </row>
    <row r="30" spans="1:15" ht="12.75">
      <c r="A30" s="643"/>
      <c r="B30" s="284" t="s">
        <v>120</v>
      </c>
      <c r="C30" s="105"/>
      <c r="D30" s="103"/>
      <c r="E30" s="244">
        <v>38977321</v>
      </c>
      <c r="F30" s="103"/>
      <c r="G30" s="103"/>
      <c r="H30" s="103"/>
      <c r="I30" s="103"/>
      <c r="J30" s="103"/>
      <c r="K30" s="103"/>
      <c r="L30" s="103"/>
      <c r="M30" s="195"/>
      <c r="N30" s="240">
        <f t="shared" si="1"/>
        <v>38977321</v>
      </c>
      <c r="O30" s="585"/>
    </row>
    <row r="31" spans="1:15" ht="12.75">
      <c r="A31" s="643"/>
      <c r="B31" s="284" t="s">
        <v>121</v>
      </c>
      <c r="C31" s="105"/>
      <c r="D31" s="103"/>
      <c r="E31" s="244">
        <v>16705736</v>
      </c>
      <c r="F31" s="103"/>
      <c r="G31" s="103"/>
      <c r="H31" s="103"/>
      <c r="I31" s="103"/>
      <c r="J31" s="103"/>
      <c r="K31" s="103"/>
      <c r="L31" s="103"/>
      <c r="M31" s="195"/>
      <c r="N31" s="240">
        <f t="shared" si="1"/>
        <v>16705736</v>
      </c>
      <c r="O31" s="585"/>
    </row>
    <row r="32" spans="1:15" ht="12.75">
      <c r="A32" s="643"/>
      <c r="B32" s="284" t="s">
        <v>122</v>
      </c>
      <c r="C32" s="105"/>
      <c r="D32" s="103"/>
      <c r="E32" s="244">
        <v>45557378</v>
      </c>
      <c r="F32" s="103"/>
      <c r="G32" s="103"/>
      <c r="H32" s="103">
        <v>2873</v>
      </c>
      <c r="I32" s="103">
        <v>3916452</v>
      </c>
      <c r="J32" s="103"/>
      <c r="K32" s="103">
        <v>907239</v>
      </c>
      <c r="L32" s="103"/>
      <c r="M32" s="195"/>
      <c r="N32" s="240">
        <f t="shared" si="1"/>
        <v>50383942</v>
      </c>
      <c r="O32" s="585"/>
    </row>
    <row r="33" spans="1:15" ht="12.75">
      <c r="A33" s="643"/>
      <c r="B33" s="284" t="s">
        <v>123</v>
      </c>
      <c r="C33" s="105"/>
      <c r="D33" s="103"/>
      <c r="E33" s="244">
        <v>925398</v>
      </c>
      <c r="F33" s="103"/>
      <c r="G33" s="103"/>
      <c r="H33" s="103"/>
      <c r="I33" s="103"/>
      <c r="J33" s="103"/>
      <c r="K33" s="103"/>
      <c r="L33" s="103"/>
      <c r="M33" s="195"/>
      <c r="N33" s="240">
        <f t="shared" si="1"/>
        <v>925398</v>
      </c>
      <c r="O33" s="585"/>
    </row>
    <row r="34" spans="1:15" ht="12.75">
      <c r="A34" s="643"/>
      <c r="B34" s="284" t="s">
        <v>242</v>
      </c>
      <c r="C34" s="105"/>
      <c r="D34" s="103"/>
      <c r="E34" s="244">
        <v>747403</v>
      </c>
      <c r="F34" s="103"/>
      <c r="G34" s="103"/>
      <c r="H34" s="103"/>
      <c r="I34" s="103"/>
      <c r="J34" s="103"/>
      <c r="K34" s="103"/>
      <c r="L34" s="103"/>
      <c r="M34" s="195"/>
      <c r="N34" s="240">
        <f t="shared" si="1"/>
        <v>747403</v>
      </c>
      <c r="O34" s="585"/>
    </row>
    <row r="35" spans="1:15" ht="13.5" thickBot="1">
      <c r="A35" s="644"/>
      <c r="B35" s="322" t="s">
        <v>125</v>
      </c>
      <c r="C35" s="186"/>
      <c r="D35" s="187"/>
      <c r="E35" s="228">
        <v>594350</v>
      </c>
      <c r="F35" s="187"/>
      <c r="G35" s="187"/>
      <c r="H35" s="187"/>
      <c r="I35" s="187"/>
      <c r="J35" s="187"/>
      <c r="K35" s="187"/>
      <c r="L35" s="187"/>
      <c r="M35" s="210"/>
      <c r="N35" s="386">
        <f t="shared" si="1"/>
        <v>594350</v>
      </c>
      <c r="O35" s="586"/>
    </row>
    <row r="36" spans="1:15" ht="12.75">
      <c r="A36" s="642" t="s">
        <v>19</v>
      </c>
      <c r="B36" s="279" t="s">
        <v>245</v>
      </c>
      <c r="C36" s="390"/>
      <c r="D36" s="226"/>
      <c r="E36" s="226">
        <v>9829224</v>
      </c>
      <c r="F36" s="226"/>
      <c r="G36" s="226"/>
      <c r="H36" s="226"/>
      <c r="I36" s="226"/>
      <c r="J36" s="226"/>
      <c r="K36" s="226"/>
      <c r="L36" s="226"/>
      <c r="M36" s="391"/>
      <c r="N36" s="392">
        <f aca="true" t="shared" si="2" ref="N36:N43">SUM(C36:M36)</f>
        <v>9829224</v>
      </c>
      <c r="O36" s="596">
        <f>SUM(N36:N43)</f>
        <v>69841757</v>
      </c>
    </row>
    <row r="37" spans="1:15" ht="12.75">
      <c r="A37" s="643"/>
      <c r="B37" s="284" t="s">
        <v>246</v>
      </c>
      <c r="C37" s="244"/>
      <c r="D37" s="244"/>
      <c r="E37" s="244">
        <v>15297684</v>
      </c>
      <c r="F37" s="244"/>
      <c r="G37" s="244"/>
      <c r="H37" s="244"/>
      <c r="I37" s="244"/>
      <c r="J37" s="244"/>
      <c r="K37" s="244"/>
      <c r="L37" s="244"/>
      <c r="M37" s="387"/>
      <c r="N37" s="388">
        <f t="shared" si="2"/>
        <v>15297684</v>
      </c>
      <c r="O37" s="597"/>
    </row>
    <row r="38" spans="1:15" ht="12.75">
      <c r="A38" s="643"/>
      <c r="B38" s="284" t="s">
        <v>247</v>
      </c>
      <c r="C38" s="244"/>
      <c r="D38" s="244"/>
      <c r="E38" s="244">
        <v>10542749</v>
      </c>
      <c r="F38" s="244"/>
      <c r="G38" s="244"/>
      <c r="H38" s="244"/>
      <c r="I38" s="244"/>
      <c r="J38" s="244"/>
      <c r="K38" s="244"/>
      <c r="L38" s="244"/>
      <c r="M38" s="387"/>
      <c r="N38" s="388">
        <f t="shared" si="2"/>
        <v>10542749</v>
      </c>
      <c r="O38" s="597"/>
    </row>
    <row r="39" spans="1:15" ht="12.75">
      <c r="A39" s="643"/>
      <c r="B39" s="284" t="s">
        <v>248</v>
      </c>
      <c r="C39" s="244"/>
      <c r="D39" s="244"/>
      <c r="E39" s="244">
        <v>19460</v>
      </c>
      <c r="F39" s="244"/>
      <c r="G39" s="244">
        <v>362964</v>
      </c>
      <c r="H39" s="244"/>
      <c r="I39" s="244"/>
      <c r="J39" s="244"/>
      <c r="K39" s="244"/>
      <c r="L39" s="244"/>
      <c r="M39" s="387"/>
      <c r="N39" s="388">
        <f t="shared" si="2"/>
        <v>382424</v>
      </c>
      <c r="O39" s="597"/>
    </row>
    <row r="40" spans="1:15" ht="12.75">
      <c r="A40" s="643"/>
      <c r="B40" s="284" t="s">
        <v>251</v>
      </c>
      <c r="C40" s="244"/>
      <c r="D40" s="244"/>
      <c r="E40" s="244">
        <v>873127</v>
      </c>
      <c r="F40" s="244"/>
      <c r="G40" s="244"/>
      <c r="H40" s="244"/>
      <c r="I40" s="244"/>
      <c r="J40" s="244"/>
      <c r="K40" s="244"/>
      <c r="L40" s="244"/>
      <c r="M40" s="387"/>
      <c r="N40" s="388">
        <f t="shared" si="2"/>
        <v>873127</v>
      </c>
      <c r="O40" s="597"/>
    </row>
    <row r="41" spans="1:15" ht="12.75">
      <c r="A41" s="643"/>
      <c r="B41" s="304" t="s">
        <v>249</v>
      </c>
      <c r="C41" s="246"/>
      <c r="D41" s="246"/>
      <c r="E41" s="246">
        <v>3593856</v>
      </c>
      <c r="F41" s="246"/>
      <c r="G41" s="246"/>
      <c r="H41" s="246"/>
      <c r="I41" s="246"/>
      <c r="J41" s="246"/>
      <c r="K41" s="246"/>
      <c r="L41" s="246">
        <v>1417</v>
      </c>
      <c r="M41" s="393"/>
      <c r="N41" s="388">
        <f t="shared" si="2"/>
        <v>3595273</v>
      </c>
      <c r="O41" s="597"/>
    </row>
    <row r="42" spans="1:15" ht="12.75">
      <c r="A42" s="643"/>
      <c r="B42" s="304" t="s">
        <v>252</v>
      </c>
      <c r="C42" s="246">
        <v>2200031</v>
      </c>
      <c r="D42" s="246">
        <v>1744462</v>
      </c>
      <c r="E42" s="246">
        <v>6637104</v>
      </c>
      <c r="F42" s="246"/>
      <c r="G42" s="246">
        <v>18229</v>
      </c>
      <c r="H42" s="246"/>
      <c r="I42" s="246"/>
      <c r="J42" s="246"/>
      <c r="K42" s="246"/>
      <c r="L42" s="246"/>
      <c r="M42" s="393"/>
      <c r="N42" s="388">
        <f t="shared" si="2"/>
        <v>10599826</v>
      </c>
      <c r="O42" s="597"/>
    </row>
    <row r="43" spans="1:15" ht="13.5" thickBot="1">
      <c r="A43" s="643"/>
      <c r="B43" s="304" t="s">
        <v>250</v>
      </c>
      <c r="C43" s="246"/>
      <c r="D43" s="246"/>
      <c r="E43" s="246">
        <v>15673445</v>
      </c>
      <c r="F43" s="246"/>
      <c r="G43" s="246"/>
      <c r="H43" s="246"/>
      <c r="I43" s="246">
        <v>1367560</v>
      </c>
      <c r="J43" s="246"/>
      <c r="K43" s="246">
        <v>1680445</v>
      </c>
      <c r="L43" s="246"/>
      <c r="M43" s="393"/>
      <c r="N43" s="394">
        <f t="shared" si="2"/>
        <v>18721450</v>
      </c>
      <c r="O43" s="597"/>
    </row>
    <row r="44" spans="1:15" ht="12.75">
      <c r="A44" s="642" t="s">
        <v>20</v>
      </c>
      <c r="B44" s="279" t="s">
        <v>191</v>
      </c>
      <c r="C44" s="226">
        <v>3569107</v>
      </c>
      <c r="D44" s="226"/>
      <c r="E44" s="226">
        <v>181844185</v>
      </c>
      <c r="F44" s="226"/>
      <c r="G44" s="226"/>
      <c r="H44" s="184"/>
      <c r="I44" s="184"/>
      <c r="J44" s="184"/>
      <c r="K44" s="184"/>
      <c r="L44" s="184"/>
      <c r="M44" s="209"/>
      <c r="N44" s="239">
        <f aca="true" t="shared" si="3" ref="N44:N64">SUM(C44:M44)</f>
        <v>185413292</v>
      </c>
      <c r="O44" s="593">
        <f>SUM(N44:N49)</f>
        <v>379699645</v>
      </c>
    </row>
    <row r="45" spans="1:15" ht="12.75">
      <c r="A45" s="643"/>
      <c r="B45" s="284" t="s">
        <v>192</v>
      </c>
      <c r="C45" s="244">
        <v>1020712</v>
      </c>
      <c r="D45" s="244">
        <v>5518980</v>
      </c>
      <c r="E45" s="244">
        <v>71556723</v>
      </c>
      <c r="F45" s="244"/>
      <c r="G45" s="244"/>
      <c r="H45" s="103"/>
      <c r="I45" s="103"/>
      <c r="J45" s="103"/>
      <c r="K45" s="103"/>
      <c r="L45" s="103"/>
      <c r="M45" s="195"/>
      <c r="N45" s="240">
        <f t="shared" si="3"/>
        <v>78096415</v>
      </c>
      <c r="O45" s="594"/>
    </row>
    <row r="46" spans="1:15" ht="12.75">
      <c r="A46" s="643"/>
      <c r="B46" s="284" t="s">
        <v>193</v>
      </c>
      <c r="C46" s="244"/>
      <c r="D46" s="244"/>
      <c r="E46" s="244">
        <v>50441463</v>
      </c>
      <c r="F46" s="244"/>
      <c r="G46" s="244"/>
      <c r="H46" s="395"/>
      <c r="I46" s="103"/>
      <c r="J46" s="103"/>
      <c r="K46" s="103"/>
      <c r="L46" s="103"/>
      <c r="M46" s="195"/>
      <c r="N46" s="240">
        <f t="shared" si="3"/>
        <v>50441463</v>
      </c>
      <c r="O46" s="594"/>
    </row>
    <row r="47" spans="1:15" ht="12.75">
      <c r="A47" s="643"/>
      <c r="B47" s="284" t="s">
        <v>244</v>
      </c>
      <c r="C47" s="244"/>
      <c r="D47" s="244"/>
      <c r="E47" s="244">
        <v>16615389</v>
      </c>
      <c r="F47" s="244"/>
      <c r="G47" s="244"/>
      <c r="H47" s="103"/>
      <c r="I47" s="103"/>
      <c r="J47" s="103"/>
      <c r="K47" s="103"/>
      <c r="L47" s="103"/>
      <c r="M47" s="195"/>
      <c r="N47" s="240">
        <f t="shared" si="3"/>
        <v>16615389</v>
      </c>
      <c r="O47" s="594"/>
    </row>
    <row r="48" spans="1:15" ht="12.75">
      <c r="A48" s="643"/>
      <c r="B48" s="284" t="s">
        <v>195</v>
      </c>
      <c r="C48" s="244"/>
      <c r="D48" s="244">
        <v>561</v>
      </c>
      <c r="E48" s="244">
        <v>42106889</v>
      </c>
      <c r="F48" s="244"/>
      <c r="G48" s="244">
        <v>6154210</v>
      </c>
      <c r="H48" s="103"/>
      <c r="I48" s="103"/>
      <c r="J48" s="103"/>
      <c r="K48" s="103"/>
      <c r="L48" s="103"/>
      <c r="M48" s="195"/>
      <c r="N48" s="240">
        <f t="shared" si="3"/>
        <v>48261660</v>
      </c>
      <c r="O48" s="594"/>
    </row>
    <row r="49" spans="1:15" ht="13.5" thickBot="1">
      <c r="A49" s="644"/>
      <c r="B49" s="322" t="s">
        <v>196</v>
      </c>
      <c r="C49" s="228"/>
      <c r="D49" s="228"/>
      <c r="E49" s="228">
        <v>691059</v>
      </c>
      <c r="F49" s="228"/>
      <c r="G49" s="228">
        <v>180367</v>
      </c>
      <c r="H49" s="187"/>
      <c r="I49" s="187"/>
      <c r="J49" s="187"/>
      <c r="K49" s="187"/>
      <c r="L49" s="187"/>
      <c r="M49" s="210"/>
      <c r="N49" s="386">
        <f t="shared" si="3"/>
        <v>871426</v>
      </c>
      <c r="O49" s="595"/>
    </row>
    <row r="50" spans="1:15" ht="12.75">
      <c r="A50" s="643" t="s">
        <v>21</v>
      </c>
      <c r="B50" s="311" t="s">
        <v>206</v>
      </c>
      <c r="C50" s="180"/>
      <c r="D50" s="100"/>
      <c r="E50" s="100">
        <v>135645</v>
      </c>
      <c r="F50" s="100"/>
      <c r="G50" s="100"/>
      <c r="H50" s="100"/>
      <c r="I50" s="100"/>
      <c r="J50" s="100"/>
      <c r="K50" s="100"/>
      <c r="L50" s="100"/>
      <c r="M50" s="197"/>
      <c r="N50" s="214">
        <f t="shared" si="3"/>
        <v>135645</v>
      </c>
      <c r="O50" s="585">
        <f>SUM(N50:N53)</f>
        <v>28764717</v>
      </c>
    </row>
    <row r="51" spans="1:15" ht="12.75">
      <c r="A51" s="643"/>
      <c r="B51" s="304" t="s">
        <v>103</v>
      </c>
      <c r="C51" s="107"/>
      <c r="D51" s="106"/>
      <c r="E51" s="106">
        <v>361885</v>
      </c>
      <c r="F51" s="106"/>
      <c r="G51" s="106"/>
      <c r="H51" s="106"/>
      <c r="I51" s="106"/>
      <c r="J51" s="106"/>
      <c r="K51" s="106"/>
      <c r="L51" s="106"/>
      <c r="M51" s="198"/>
      <c r="N51" s="199">
        <f t="shared" si="3"/>
        <v>361885</v>
      </c>
      <c r="O51" s="585"/>
    </row>
    <row r="52" spans="1:15" ht="12.75">
      <c r="A52" s="643"/>
      <c r="B52" s="304" t="s">
        <v>113</v>
      </c>
      <c r="C52" s="107"/>
      <c r="D52" s="106"/>
      <c r="E52" s="106">
        <v>95249</v>
      </c>
      <c r="F52" s="106"/>
      <c r="G52" s="106"/>
      <c r="H52" s="106"/>
      <c r="I52" s="106"/>
      <c r="J52" s="106"/>
      <c r="K52" s="106"/>
      <c r="L52" s="106"/>
      <c r="M52" s="198"/>
      <c r="N52" s="199">
        <f t="shared" si="3"/>
        <v>95249</v>
      </c>
      <c r="O52" s="585"/>
    </row>
    <row r="53" spans="1:15" ht="13.5" thickBot="1">
      <c r="A53" s="644"/>
      <c r="B53" s="322" t="s">
        <v>114</v>
      </c>
      <c r="C53" s="186"/>
      <c r="D53" s="187"/>
      <c r="E53" s="187">
        <v>28171938</v>
      </c>
      <c r="F53" s="187"/>
      <c r="G53" s="187"/>
      <c r="H53" s="187"/>
      <c r="I53" s="187"/>
      <c r="J53" s="187"/>
      <c r="K53" s="187"/>
      <c r="L53" s="187"/>
      <c r="M53" s="210"/>
      <c r="N53" s="364">
        <f t="shared" si="3"/>
        <v>28171938</v>
      </c>
      <c r="O53" s="586"/>
    </row>
    <row r="54" spans="1:15" ht="13.5" thickBot="1">
      <c r="A54" s="351" t="s">
        <v>23</v>
      </c>
      <c r="B54" s="290" t="s">
        <v>126</v>
      </c>
      <c r="C54" s="203"/>
      <c r="D54" s="201"/>
      <c r="E54" s="201">
        <v>26983413</v>
      </c>
      <c r="F54" s="201"/>
      <c r="G54" s="201"/>
      <c r="H54" s="201"/>
      <c r="I54" s="201"/>
      <c r="J54" s="201"/>
      <c r="K54" s="201"/>
      <c r="L54" s="201"/>
      <c r="M54" s="205"/>
      <c r="N54" s="363">
        <f t="shared" si="3"/>
        <v>26983413</v>
      </c>
      <c r="O54" s="204">
        <f>SUM(N54)</f>
        <v>26983413</v>
      </c>
    </row>
    <row r="55" spans="1:15" ht="12.75">
      <c r="A55" s="642" t="s">
        <v>22</v>
      </c>
      <c r="B55" s="279" t="s">
        <v>108</v>
      </c>
      <c r="C55" s="183"/>
      <c r="D55" s="184"/>
      <c r="E55" s="184"/>
      <c r="F55" s="184"/>
      <c r="G55" s="184"/>
      <c r="H55" s="184"/>
      <c r="I55" s="184"/>
      <c r="J55" s="184"/>
      <c r="K55" s="184"/>
      <c r="L55" s="184">
        <v>19</v>
      </c>
      <c r="M55" s="209"/>
      <c r="N55" s="212">
        <f t="shared" si="3"/>
        <v>19</v>
      </c>
      <c r="O55" s="593">
        <f>SUM(N55:N58)</f>
        <v>50924788</v>
      </c>
    </row>
    <row r="56" spans="1:15" ht="12.75">
      <c r="A56" s="643"/>
      <c r="B56" s="284" t="s">
        <v>105</v>
      </c>
      <c r="C56" s="105"/>
      <c r="D56" s="103"/>
      <c r="E56" s="103">
        <v>2965410</v>
      </c>
      <c r="F56" s="103"/>
      <c r="G56" s="103"/>
      <c r="H56" s="103"/>
      <c r="I56" s="103"/>
      <c r="J56" s="103"/>
      <c r="K56" s="103"/>
      <c r="L56" s="103"/>
      <c r="M56" s="195"/>
      <c r="N56" s="199">
        <f t="shared" si="3"/>
        <v>2965410</v>
      </c>
      <c r="O56" s="594"/>
    </row>
    <row r="57" spans="1:15" ht="12.75">
      <c r="A57" s="643"/>
      <c r="B57" s="284" t="s">
        <v>107</v>
      </c>
      <c r="C57" s="105"/>
      <c r="D57" s="103"/>
      <c r="E57" s="103">
        <v>42246203</v>
      </c>
      <c r="F57" s="103"/>
      <c r="G57" s="103"/>
      <c r="H57" s="103"/>
      <c r="I57" s="103"/>
      <c r="J57" s="103"/>
      <c r="K57" s="103">
        <v>682459</v>
      </c>
      <c r="L57" s="103"/>
      <c r="M57" s="195"/>
      <c r="N57" s="199">
        <f t="shared" si="3"/>
        <v>42928662</v>
      </c>
      <c r="O57" s="594"/>
    </row>
    <row r="58" spans="1:15" ht="13.5" thickBot="1">
      <c r="A58" s="643"/>
      <c r="B58" s="290" t="s">
        <v>106</v>
      </c>
      <c r="C58" s="203"/>
      <c r="D58" s="201">
        <v>1295</v>
      </c>
      <c r="E58" s="201">
        <v>5029161</v>
      </c>
      <c r="F58" s="201"/>
      <c r="G58" s="201">
        <v>241</v>
      </c>
      <c r="H58" s="201"/>
      <c r="I58" s="201"/>
      <c r="J58" s="201"/>
      <c r="K58" s="201"/>
      <c r="L58" s="201"/>
      <c r="M58" s="205"/>
      <c r="N58" s="213">
        <f t="shared" si="3"/>
        <v>5030697</v>
      </c>
      <c r="O58" s="594"/>
    </row>
    <row r="59" spans="1:15" ht="12.75">
      <c r="A59" s="642" t="s">
        <v>24</v>
      </c>
      <c r="B59" s="279" t="s">
        <v>178</v>
      </c>
      <c r="C59" s="184"/>
      <c r="D59" s="184">
        <v>3906</v>
      </c>
      <c r="E59" s="226">
        <v>202733</v>
      </c>
      <c r="F59" s="184"/>
      <c r="G59" s="184"/>
      <c r="H59" s="184"/>
      <c r="I59" s="184"/>
      <c r="J59" s="184"/>
      <c r="K59" s="184"/>
      <c r="L59" s="184"/>
      <c r="M59" s="223"/>
      <c r="N59" s="212">
        <f t="shared" si="3"/>
        <v>206639</v>
      </c>
      <c r="O59" s="593">
        <f>SUM(N59:N62)</f>
        <v>50763074</v>
      </c>
    </row>
    <row r="60" spans="1:15" ht="12.75">
      <c r="A60" s="643"/>
      <c r="B60" s="284" t="s">
        <v>179</v>
      </c>
      <c r="C60" s="103"/>
      <c r="D60" s="103"/>
      <c r="E60" s="244">
        <v>49674113</v>
      </c>
      <c r="F60" s="103"/>
      <c r="G60" s="103"/>
      <c r="H60" s="103"/>
      <c r="I60" s="103"/>
      <c r="J60" s="103"/>
      <c r="K60" s="103"/>
      <c r="L60" s="103">
        <v>10</v>
      </c>
      <c r="M60" s="101"/>
      <c r="N60" s="199">
        <f t="shared" si="3"/>
        <v>49674123</v>
      </c>
      <c r="O60" s="594"/>
    </row>
    <row r="61" spans="1:15" ht="12.75">
      <c r="A61" s="643"/>
      <c r="B61" s="284" t="s">
        <v>180</v>
      </c>
      <c r="C61" s="103"/>
      <c r="D61" s="103"/>
      <c r="E61" s="244">
        <v>853370</v>
      </c>
      <c r="F61" s="103"/>
      <c r="G61" s="103"/>
      <c r="H61" s="103"/>
      <c r="I61" s="103"/>
      <c r="J61" s="103"/>
      <c r="K61" s="103"/>
      <c r="L61" s="103"/>
      <c r="M61" s="101"/>
      <c r="N61" s="199">
        <f t="shared" si="3"/>
        <v>853370</v>
      </c>
      <c r="O61" s="594"/>
    </row>
    <row r="62" spans="1:15" ht="13.5" thickBot="1">
      <c r="A62" s="644"/>
      <c r="B62" s="322" t="s">
        <v>181</v>
      </c>
      <c r="C62" s="187"/>
      <c r="D62" s="187"/>
      <c r="E62" s="228">
        <v>28942</v>
      </c>
      <c r="F62" s="187"/>
      <c r="G62" s="187"/>
      <c r="H62" s="187"/>
      <c r="I62" s="187"/>
      <c r="J62" s="187"/>
      <c r="K62" s="187"/>
      <c r="L62" s="187"/>
      <c r="M62" s="396"/>
      <c r="N62" s="213">
        <f t="shared" si="3"/>
        <v>28942</v>
      </c>
      <c r="O62" s="595"/>
    </row>
    <row r="63" spans="1:15" ht="12.75">
      <c r="A63" s="643" t="s">
        <v>25</v>
      </c>
      <c r="B63" s="311" t="s">
        <v>134</v>
      </c>
      <c r="C63" s="180"/>
      <c r="D63" s="100"/>
      <c r="E63" s="180">
        <v>16241787</v>
      </c>
      <c r="F63" s="100"/>
      <c r="G63" s="100"/>
      <c r="H63" s="100"/>
      <c r="I63" s="100"/>
      <c r="J63" s="100"/>
      <c r="K63" s="100"/>
      <c r="L63" s="100"/>
      <c r="M63" s="197"/>
      <c r="N63" s="214">
        <f t="shared" si="3"/>
        <v>16241787</v>
      </c>
      <c r="O63" s="585">
        <f>SUM(N63:N73)</f>
        <v>41284773</v>
      </c>
    </row>
    <row r="64" spans="1:15" ht="12.75">
      <c r="A64" s="643"/>
      <c r="B64" s="311" t="s">
        <v>135</v>
      </c>
      <c r="C64" s="107"/>
      <c r="D64" s="106"/>
      <c r="E64" s="107">
        <v>6658880</v>
      </c>
      <c r="F64" s="106"/>
      <c r="G64" s="106"/>
      <c r="H64" s="106"/>
      <c r="I64" s="106"/>
      <c r="J64" s="106"/>
      <c r="K64" s="106"/>
      <c r="L64" s="106"/>
      <c r="M64" s="198"/>
      <c r="N64" s="211">
        <f t="shared" si="3"/>
        <v>6658880</v>
      </c>
      <c r="O64" s="585"/>
    </row>
    <row r="65" spans="1:15" ht="12.75">
      <c r="A65" s="643"/>
      <c r="B65" s="304" t="s">
        <v>136</v>
      </c>
      <c r="C65" s="107"/>
      <c r="D65" s="106"/>
      <c r="E65" s="107">
        <v>1203170</v>
      </c>
      <c r="F65" s="106"/>
      <c r="G65" s="106"/>
      <c r="H65" s="106"/>
      <c r="I65" s="106"/>
      <c r="J65" s="106"/>
      <c r="K65" s="106"/>
      <c r="L65" s="106"/>
      <c r="M65" s="198"/>
      <c r="N65" s="211">
        <f aca="true" t="shared" si="4" ref="N65:N72">SUM(C65:M65)</f>
        <v>1203170</v>
      </c>
      <c r="O65" s="585"/>
    </row>
    <row r="66" spans="1:15" ht="12.75">
      <c r="A66" s="643"/>
      <c r="B66" s="304" t="s">
        <v>137</v>
      </c>
      <c r="C66" s="107"/>
      <c r="D66" s="106"/>
      <c r="E66" s="107">
        <v>1145051</v>
      </c>
      <c r="F66" s="106"/>
      <c r="G66" s="106"/>
      <c r="H66" s="106"/>
      <c r="I66" s="106"/>
      <c r="J66" s="106"/>
      <c r="K66" s="106"/>
      <c r="L66" s="106"/>
      <c r="M66" s="198"/>
      <c r="N66" s="211">
        <f t="shared" si="4"/>
        <v>1145051</v>
      </c>
      <c r="O66" s="585"/>
    </row>
    <row r="67" spans="1:15" ht="12.75">
      <c r="A67" s="643"/>
      <c r="B67" s="304" t="s">
        <v>138</v>
      </c>
      <c r="C67" s="107"/>
      <c r="D67" s="106"/>
      <c r="E67" s="107">
        <v>407655</v>
      </c>
      <c r="F67" s="106"/>
      <c r="G67" s="106"/>
      <c r="H67" s="106"/>
      <c r="I67" s="106"/>
      <c r="J67" s="106"/>
      <c r="K67" s="106"/>
      <c r="L67" s="106"/>
      <c r="M67" s="198"/>
      <c r="N67" s="211">
        <f t="shared" si="4"/>
        <v>407655</v>
      </c>
      <c r="O67" s="585"/>
    </row>
    <row r="68" spans="1:15" ht="12.75">
      <c r="A68" s="643"/>
      <c r="B68" s="304" t="s">
        <v>139</v>
      </c>
      <c r="C68" s="107"/>
      <c r="D68" s="106"/>
      <c r="E68" s="107">
        <v>619698</v>
      </c>
      <c r="F68" s="106"/>
      <c r="G68" s="106"/>
      <c r="H68" s="106"/>
      <c r="I68" s="106"/>
      <c r="J68" s="106"/>
      <c r="K68" s="106"/>
      <c r="L68" s="106"/>
      <c r="M68" s="198"/>
      <c r="N68" s="211">
        <f t="shared" si="4"/>
        <v>619698</v>
      </c>
      <c r="O68" s="585"/>
    </row>
    <row r="69" spans="1:15" ht="12.75">
      <c r="A69" s="643"/>
      <c r="B69" s="304" t="s">
        <v>140</v>
      </c>
      <c r="C69" s="107"/>
      <c r="D69" s="106"/>
      <c r="E69" s="106">
        <v>1002077</v>
      </c>
      <c r="F69" s="106"/>
      <c r="G69" s="106"/>
      <c r="H69" s="106"/>
      <c r="I69" s="106"/>
      <c r="J69" s="106"/>
      <c r="K69" s="106"/>
      <c r="L69" s="106"/>
      <c r="M69" s="198"/>
      <c r="N69" s="211">
        <f t="shared" si="4"/>
        <v>1002077</v>
      </c>
      <c r="O69" s="585"/>
    </row>
    <row r="70" spans="1:15" ht="12.75">
      <c r="A70" s="643"/>
      <c r="B70" s="304" t="s">
        <v>141</v>
      </c>
      <c r="C70" s="107"/>
      <c r="D70" s="106"/>
      <c r="E70" s="106">
        <v>898971</v>
      </c>
      <c r="F70" s="106">
        <v>11215</v>
      </c>
      <c r="G70" s="106">
        <v>4734670</v>
      </c>
      <c r="H70" s="106">
        <v>40070</v>
      </c>
      <c r="I70" s="106">
        <v>48243</v>
      </c>
      <c r="J70" s="106"/>
      <c r="K70" s="106"/>
      <c r="L70" s="106"/>
      <c r="M70" s="198"/>
      <c r="N70" s="211">
        <f t="shared" si="4"/>
        <v>5733169</v>
      </c>
      <c r="O70" s="585"/>
    </row>
    <row r="71" spans="1:15" ht="12.75">
      <c r="A71" s="643"/>
      <c r="B71" s="304" t="s">
        <v>142</v>
      </c>
      <c r="C71" s="107"/>
      <c r="D71" s="106"/>
      <c r="E71" s="106">
        <v>1807642</v>
      </c>
      <c r="F71" s="106"/>
      <c r="G71" s="106"/>
      <c r="H71" s="106"/>
      <c r="I71" s="106"/>
      <c r="J71" s="106"/>
      <c r="K71" s="106"/>
      <c r="L71" s="106"/>
      <c r="M71" s="198"/>
      <c r="N71" s="211">
        <f t="shared" si="4"/>
        <v>1807642</v>
      </c>
      <c r="O71" s="585"/>
    </row>
    <row r="72" spans="1:15" ht="12.75">
      <c r="A72" s="643"/>
      <c r="B72" s="304" t="s">
        <v>143</v>
      </c>
      <c r="C72" s="107"/>
      <c r="D72" s="106"/>
      <c r="E72" s="106">
        <v>6335269</v>
      </c>
      <c r="F72" s="106"/>
      <c r="G72" s="106"/>
      <c r="H72" s="106"/>
      <c r="I72" s="106"/>
      <c r="J72" s="106"/>
      <c r="K72" s="106"/>
      <c r="L72" s="106">
        <v>75</v>
      </c>
      <c r="M72" s="198"/>
      <c r="N72" s="211">
        <f t="shared" si="4"/>
        <v>6335344</v>
      </c>
      <c r="O72" s="585"/>
    </row>
    <row r="73" spans="1:15" ht="13.5" thickBot="1">
      <c r="A73" s="643"/>
      <c r="B73" s="304" t="s">
        <v>144</v>
      </c>
      <c r="C73" s="107"/>
      <c r="D73" s="106"/>
      <c r="E73" s="106">
        <v>130300</v>
      </c>
      <c r="F73" s="106"/>
      <c r="G73" s="106"/>
      <c r="H73" s="106"/>
      <c r="I73" s="106"/>
      <c r="J73" s="106"/>
      <c r="K73" s="106"/>
      <c r="L73" s="106"/>
      <c r="M73" s="198"/>
      <c r="N73" s="211">
        <f aca="true" t="shared" si="5" ref="N73:N83">SUM(C73:M73)</f>
        <v>130300</v>
      </c>
      <c r="O73" s="585"/>
    </row>
    <row r="74" spans="1:15" ht="12.75">
      <c r="A74" s="642" t="s">
        <v>33</v>
      </c>
      <c r="B74" s="279" t="s">
        <v>149</v>
      </c>
      <c r="C74" s="184"/>
      <c r="D74" s="184"/>
      <c r="E74" s="184">
        <v>489962</v>
      </c>
      <c r="F74" s="184"/>
      <c r="G74" s="184"/>
      <c r="H74" s="184"/>
      <c r="I74" s="184"/>
      <c r="J74" s="184"/>
      <c r="K74" s="184"/>
      <c r="L74" s="184"/>
      <c r="M74" s="209"/>
      <c r="N74" s="212">
        <f t="shared" si="5"/>
        <v>489962</v>
      </c>
      <c r="O74" s="584">
        <f>SUM(N74:N79)</f>
        <v>12755102</v>
      </c>
    </row>
    <row r="75" spans="1:15" ht="12.75">
      <c r="A75" s="643"/>
      <c r="B75" s="284" t="s">
        <v>150</v>
      </c>
      <c r="C75" s="103"/>
      <c r="D75" s="103"/>
      <c r="E75" s="103">
        <v>7539669</v>
      </c>
      <c r="F75" s="103"/>
      <c r="G75" s="103"/>
      <c r="H75" s="103"/>
      <c r="I75" s="103"/>
      <c r="J75" s="103"/>
      <c r="K75" s="103"/>
      <c r="L75" s="103"/>
      <c r="M75" s="195"/>
      <c r="N75" s="199">
        <f t="shared" si="5"/>
        <v>7539669</v>
      </c>
      <c r="O75" s="585"/>
    </row>
    <row r="76" spans="1:15" ht="12.75">
      <c r="A76" s="643"/>
      <c r="B76" s="284" t="s">
        <v>151</v>
      </c>
      <c r="C76" s="103"/>
      <c r="D76" s="103"/>
      <c r="E76" s="103">
        <v>1893222</v>
      </c>
      <c r="F76" s="103"/>
      <c r="G76" s="103"/>
      <c r="H76" s="103"/>
      <c r="I76" s="103"/>
      <c r="J76" s="103"/>
      <c r="K76" s="103"/>
      <c r="L76" s="103"/>
      <c r="M76" s="195"/>
      <c r="N76" s="199">
        <f t="shared" si="5"/>
        <v>1893222</v>
      </c>
      <c r="O76" s="585"/>
    </row>
    <row r="77" spans="1:15" ht="12.75">
      <c r="A77" s="643"/>
      <c r="B77" s="284" t="s">
        <v>152</v>
      </c>
      <c r="C77" s="103"/>
      <c r="D77" s="103"/>
      <c r="E77" s="103">
        <v>319314</v>
      </c>
      <c r="F77" s="103"/>
      <c r="G77" s="103"/>
      <c r="H77" s="103"/>
      <c r="I77" s="103"/>
      <c r="J77" s="103"/>
      <c r="K77" s="103"/>
      <c r="L77" s="103"/>
      <c r="M77" s="195"/>
      <c r="N77" s="199">
        <f t="shared" si="5"/>
        <v>319314</v>
      </c>
      <c r="O77" s="585"/>
    </row>
    <row r="78" spans="1:15" ht="12.75">
      <c r="A78" s="643"/>
      <c r="B78" s="284" t="s">
        <v>153</v>
      </c>
      <c r="C78" s="103"/>
      <c r="D78" s="103">
        <v>1000</v>
      </c>
      <c r="E78" s="103">
        <v>747027</v>
      </c>
      <c r="F78" s="103"/>
      <c r="G78" s="103"/>
      <c r="H78" s="103"/>
      <c r="I78" s="103"/>
      <c r="J78" s="103"/>
      <c r="K78" s="103"/>
      <c r="L78" s="103"/>
      <c r="M78" s="195"/>
      <c r="N78" s="199">
        <f t="shared" si="5"/>
        <v>748027</v>
      </c>
      <c r="O78" s="585"/>
    </row>
    <row r="79" spans="1:15" ht="13.5" thickBot="1">
      <c r="A79" s="644"/>
      <c r="B79" s="322" t="s">
        <v>154</v>
      </c>
      <c r="C79" s="187"/>
      <c r="D79" s="187"/>
      <c r="E79" s="187">
        <v>1764908</v>
      </c>
      <c r="F79" s="187"/>
      <c r="G79" s="187"/>
      <c r="H79" s="187"/>
      <c r="I79" s="187"/>
      <c r="J79" s="187"/>
      <c r="K79" s="187"/>
      <c r="L79" s="187"/>
      <c r="M79" s="210"/>
      <c r="N79" s="211">
        <f t="shared" si="5"/>
        <v>1764908</v>
      </c>
      <c r="O79" s="586"/>
    </row>
    <row r="80" spans="1:15" ht="12.75">
      <c r="A80" s="643" t="s">
        <v>27</v>
      </c>
      <c r="B80" s="311" t="s">
        <v>109</v>
      </c>
      <c r="C80" s="180"/>
      <c r="D80" s="395"/>
      <c r="E80" s="389">
        <v>11108223</v>
      </c>
      <c r="F80" s="100"/>
      <c r="G80" s="100"/>
      <c r="H80" s="100"/>
      <c r="I80" s="100"/>
      <c r="J80" s="100"/>
      <c r="K80" s="100"/>
      <c r="L80" s="100"/>
      <c r="M80" s="197"/>
      <c r="N80" s="212">
        <f>SUM(C80:M80)</f>
        <v>11108223</v>
      </c>
      <c r="O80" s="594">
        <f>SUM(N80:N83)</f>
        <v>54475581</v>
      </c>
    </row>
    <row r="81" spans="1:15" ht="12.75">
      <c r="A81" s="643"/>
      <c r="B81" s="284" t="s">
        <v>110</v>
      </c>
      <c r="C81" s="105">
        <v>5381103</v>
      </c>
      <c r="D81" s="244">
        <v>16267105</v>
      </c>
      <c r="E81" s="244">
        <v>2185388</v>
      </c>
      <c r="F81" s="244"/>
      <c r="G81" s="244">
        <v>3109753</v>
      </c>
      <c r="H81" s="106"/>
      <c r="I81" s="106"/>
      <c r="J81" s="103"/>
      <c r="K81" s="103">
        <v>763684</v>
      </c>
      <c r="L81" s="103"/>
      <c r="M81" s="195"/>
      <c r="N81" s="199">
        <f t="shared" si="5"/>
        <v>27707033</v>
      </c>
      <c r="O81" s="594"/>
    </row>
    <row r="82" spans="1:15" ht="12.75">
      <c r="A82" s="643"/>
      <c r="B82" s="284" t="s">
        <v>111</v>
      </c>
      <c r="C82" s="105"/>
      <c r="D82" s="103"/>
      <c r="E82" s="244">
        <v>2490035</v>
      </c>
      <c r="F82" s="244"/>
      <c r="G82" s="244">
        <v>5391356</v>
      </c>
      <c r="H82" s="106"/>
      <c r="I82" s="106"/>
      <c r="J82" s="103"/>
      <c r="K82" s="103"/>
      <c r="L82" s="103"/>
      <c r="M82" s="195"/>
      <c r="N82" s="199">
        <f t="shared" si="5"/>
        <v>7881391</v>
      </c>
      <c r="O82" s="594"/>
    </row>
    <row r="83" spans="1:15" ht="13.5" thickBot="1">
      <c r="A83" s="644"/>
      <c r="B83" s="322" t="s">
        <v>112</v>
      </c>
      <c r="C83" s="186"/>
      <c r="D83" s="187">
        <v>6664</v>
      </c>
      <c r="E83" s="228"/>
      <c r="F83" s="228"/>
      <c r="G83" s="228">
        <v>7772270</v>
      </c>
      <c r="H83" s="187"/>
      <c r="I83" s="187"/>
      <c r="J83" s="187"/>
      <c r="K83" s="187"/>
      <c r="L83" s="187"/>
      <c r="M83" s="210"/>
      <c r="N83" s="213">
        <f t="shared" si="5"/>
        <v>7778934</v>
      </c>
      <c r="O83" s="595"/>
    </row>
    <row r="84" spans="1:15" ht="12.75">
      <c r="A84" s="642" t="s">
        <v>28</v>
      </c>
      <c r="B84" s="341" t="s">
        <v>158</v>
      </c>
      <c r="C84" s="218"/>
      <c r="D84" s="219"/>
      <c r="E84" s="245">
        <v>98770075</v>
      </c>
      <c r="F84" s="245"/>
      <c r="G84" s="245">
        <v>5197457</v>
      </c>
      <c r="H84" s="245"/>
      <c r="I84" s="245"/>
      <c r="J84" s="219"/>
      <c r="K84" s="219"/>
      <c r="L84" s="219"/>
      <c r="M84" s="220"/>
      <c r="N84" s="363">
        <f>SUM(C84:M84)</f>
        <v>103967532</v>
      </c>
      <c r="O84" s="584">
        <f>SUM(N84:N97)</f>
        <v>262128661</v>
      </c>
    </row>
    <row r="85" spans="1:15" ht="12.75">
      <c r="A85" s="643"/>
      <c r="B85" s="348" t="s">
        <v>243</v>
      </c>
      <c r="C85" s="105"/>
      <c r="D85" s="103"/>
      <c r="E85" s="244">
        <v>22016938</v>
      </c>
      <c r="F85" s="244"/>
      <c r="G85" s="244"/>
      <c r="H85" s="244"/>
      <c r="I85" s="244"/>
      <c r="J85" s="103"/>
      <c r="K85" s="103"/>
      <c r="L85" s="103"/>
      <c r="M85" s="195"/>
      <c r="N85" s="199">
        <f>SUM(C85:M85)</f>
        <v>22016938</v>
      </c>
      <c r="O85" s="585"/>
    </row>
    <row r="86" spans="1:15" ht="12.75">
      <c r="A86" s="643"/>
      <c r="B86" s="284" t="s">
        <v>159</v>
      </c>
      <c r="C86" s="103"/>
      <c r="D86" s="103"/>
      <c r="E86" s="244">
        <v>1486880</v>
      </c>
      <c r="F86" s="244"/>
      <c r="G86" s="244"/>
      <c r="H86" s="244"/>
      <c r="I86" s="244"/>
      <c r="J86" s="103"/>
      <c r="K86" s="103"/>
      <c r="L86" s="103"/>
      <c r="M86" s="195"/>
      <c r="N86" s="214">
        <f>SUM(C86:M86)</f>
        <v>1486880</v>
      </c>
      <c r="O86" s="585"/>
    </row>
    <row r="87" spans="1:15" ht="12.75">
      <c r="A87" s="643"/>
      <c r="B87" s="284" t="s">
        <v>170</v>
      </c>
      <c r="C87" s="103"/>
      <c r="D87" s="103"/>
      <c r="E87" s="244"/>
      <c r="F87" s="244"/>
      <c r="G87" s="244"/>
      <c r="H87" s="244"/>
      <c r="I87" s="244">
        <v>3756845</v>
      </c>
      <c r="J87" s="244"/>
      <c r="K87" s="244">
        <v>819380</v>
      </c>
      <c r="L87" s="103"/>
      <c r="M87" s="195">
        <v>322836</v>
      </c>
      <c r="N87" s="214">
        <f aca="true" t="shared" si="6" ref="N87:N96">SUM(C87:M87)</f>
        <v>4899061</v>
      </c>
      <c r="O87" s="585"/>
    </row>
    <row r="88" spans="1:15" ht="12.75">
      <c r="A88" s="643"/>
      <c r="B88" s="284" t="s">
        <v>161</v>
      </c>
      <c r="C88" s="103"/>
      <c r="D88" s="103"/>
      <c r="E88" s="244">
        <v>360627</v>
      </c>
      <c r="F88" s="244"/>
      <c r="G88" s="244"/>
      <c r="H88" s="244"/>
      <c r="I88" s="244"/>
      <c r="J88" s="103"/>
      <c r="K88" s="103"/>
      <c r="L88" s="103"/>
      <c r="M88" s="195"/>
      <c r="N88" s="214">
        <f t="shared" si="6"/>
        <v>360627</v>
      </c>
      <c r="O88" s="585"/>
    </row>
    <row r="89" spans="1:15" ht="12.75">
      <c r="A89" s="643"/>
      <c r="B89" s="284" t="s">
        <v>162</v>
      </c>
      <c r="C89" s="103">
        <v>5356365</v>
      </c>
      <c r="D89" s="103"/>
      <c r="E89" s="244"/>
      <c r="F89" s="103"/>
      <c r="G89" s="103"/>
      <c r="H89" s="103"/>
      <c r="I89" s="103">
        <v>526838</v>
      </c>
      <c r="J89" s="103"/>
      <c r="K89" s="103">
        <v>163903</v>
      </c>
      <c r="L89" s="103"/>
      <c r="M89" s="195"/>
      <c r="N89" s="214">
        <f t="shared" si="6"/>
        <v>6047106</v>
      </c>
      <c r="O89" s="585"/>
    </row>
    <row r="90" spans="1:15" ht="12.75">
      <c r="A90" s="643"/>
      <c r="B90" s="284" t="s">
        <v>163</v>
      </c>
      <c r="C90" s="103"/>
      <c r="D90" s="103"/>
      <c r="E90" s="244">
        <v>10443552</v>
      </c>
      <c r="F90" s="103"/>
      <c r="G90" s="103"/>
      <c r="H90" s="103">
        <v>13425</v>
      </c>
      <c r="I90" s="103">
        <v>16131201</v>
      </c>
      <c r="J90" s="103">
        <v>5930</v>
      </c>
      <c r="K90" s="103">
        <v>2275328</v>
      </c>
      <c r="L90" s="103"/>
      <c r="M90" s="195"/>
      <c r="N90" s="214">
        <f t="shared" si="6"/>
        <v>28869436</v>
      </c>
      <c r="O90" s="585"/>
    </row>
    <row r="91" spans="1:17" ht="12.75">
      <c r="A91" s="643"/>
      <c r="B91" s="284" t="s">
        <v>164</v>
      </c>
      <c r="C91" s="103"/>
      <c r="D91" s="103"/>
      <c r="E91" s="244">
        <v>2033131</v>
      </c>
      <c r="F91" s="103"/>
      <c r="G91" s="103"/>
      <c r="H91" s="103"/>
      <c r="I91" s="103"/>
      <c r="J91" s="103"/>
      <c r="K91" s="103"/>
      <c r="L91" s="103"/>
      <c r="M91" s="195"/>
      <c r="N91" s="214">
        <f t="shared" si="6"/>
        <v>2033131</v>
      </c>
      <c r="O91" s="585"/>
      <c r="Q91" s="61"/>
    </row>
    <row r="92" spans="1:15" ht="12.75">
      <c r="A92" s="643"/>
      <c r="B92" s="284" t="s">
        <v>165</v>
      </c>
      <c r="C92" s="103"/>
      <c r="D92" s="103"/>
      <c r="E92" s="244">
        <v>29930653</v>
      </c>
      <c r="F92" s="103"/>
      <c r="G92" s="103"/>
      <c r="H92" s="103"/>
      <c r="I92" s="103"/>
      <c r="J92" s="103"/>
      <c r="K92" s="103"/>
      <c r="L92" s="103"/>
      <c r="M92" s="195"/>
      <c r="N92" s="214">
        <f t="shared" si="6"/>
        <v>29930653</v>
      </c>
      <c r="O92" s="585"/>
    </row>
    <row r="93" spans="1:15" ht="12.75">
      <c r="A93" s="643"/>
      <c r="B93" s="284" t="s">
        <v>166</v>
      </c>
      <c r="C93" s="103"/>
      <c r="D93" s="103"/>
      <c r="E93" s="244">
        <v>32441015</v>
      </c>
      <c r="F93" s="103"/>
      <c r="G93" s="103">
        <v>2030934</v>
      </c>
      <c r="H93" s="103"/>
      <c r="I93" s="103"/>
      <c r="J93" s="103"/>
      <c r="K93" s="103"/>
      <c r="L93" s="103"/>
      <c r="M93" s="195"/>
      <c r="N93" s="214">
        <f t="shared" si="6"/>
        <v>34471949</v>
      </c>
      <c r="O93" s="585"/>
    </row>
    <row r="94" spans="1:15" ht="12.75">
      <c r="A94" s="643"/>
      <c r="B94" s="284" t="s">
        <v>167</v>
      </c>
      <c r="C94" s="103"/>
      <c r="D94" s="103"/>
      <c r="E94" s="244"/>
      <c r="F94" s="103"/>
      <c r="G94" s="28">
        <v>173879</v>
      </c>
      <c r="H94" s="103"/>
      <c r="I94" s="103"/>
      <c r="J94" s="103"/>
      <c r="K94" s="103"/>
      <c r="L94" s="103"/>
      <c r="M94" s="195"/>
      <c r="N94" s="214">
        <f t="shared" si="6"/>
        <v>173879</v>
      </c>
      <c r="O94" s="585"/>
    </row>
    <row r="95" spans="1:15" ht="12.75">
      <c r="A95" s="643"/>
      <c r="B95" s="284" t="s">
        <v>168</v>
      </c>
      <c r="C95" s="103"/>
      <c r="D95" s="103"/>
      <c r="E95" s="244">
        <v>20694228</v>
      </c>
      <c r="F95" s="103"/>
      <c r="G95" s="103"/>
      <c r="H95" s="103"/>
      <c r="I95" s="103"/>
      <c r="J95" s="103"/>
      <c r="K95" s="103"/>
      <c r="L95" s="103"/>
      <c r="M95" s="195"/>
      <c r="N95" s="214">
        <f t="shared" si="6"/>
        <v>20694228</v>
      </c>
      <c r="O95" s="585"/>
    </row>
    <row r="96" spans="1:15" ht="12.75">
      <c r="A96" s="643"/>
      <c r="B96" s="304" t="s">
        <v>190</v>
      </c>
      <c r="C96" s="106"/>
      <c r="D96" s="106"/>
      <c r="E96" s="246">
        <v>1642626</v>
      </c>
      <c r="F96" s="106"/>
      <c r="G96" s="106"/>
      <c r="H96" s="106"/>
      <c r="I96" s="106"/>
      <c r="J96" s="106"/>
      <c r="K96" s="106"/>
      <c r="L96" s="106"/>
      <c r="M96" s="198"/>
      <c r="N96" s="214">
        <f t="shared" si="6"/>
        <v>1642626</v>
      </c>
      <c r="O96" s="585"/>
    </row>
    <row r="97" spans="1:15" ht="13.5" thickBot="1">
      <c r="A97" s="644"/>
      <c r="B97" s="304" t="s">
        <v>169</v>
      </c>
      <c r="C97" s="106">
        <v>232184</v>
      </c>
      <c r="D97" s="106">
        <v>4336164</v>
      </c>
      <c r="E97" s="246">
        <v>966267</v>
      </c>
      <c r="F97" s="106"/>
      <c r="G97" s="106"/>
      <c r="H97" s="106"/>
      <c r="I97" s="106"/>
      <c r="J97" s="106"/>
      <c r="K97" s="106"/>
      <c r="L97" s="106"/>
      <c r="M97" s="198"/>
      <c r="N97" s="365">
        <f>SUM(C97:M97)</f>
        <v>5534615</v>
      </c>
      <c r="O97" s="585"/>
    </row>
    <row r="98" spans="1:15" ht="12.75">
      <c r="A98" s="648" t="s">
        <v>29</v>
      </c>
      <c r="B98" s="347" t="s">
        <v>197</v>
      </c>
      <c r="C98" s="184"/>
      <c r="D98" s="226"/>
      <c r="E98" s="226">
        <v>10372970</v>
      </c>
      <c r="F98" s="184"/>
      <c r="G98" s="184"/>
      <c r="H98" s="184"/>
      <c r="I98" s="184"/>
      <c r="J98" s="184"/>
      <c r="K98" s="184"/>
      <c r="L98" s="184"/>
      <c r="M98" s="209"/>
      <c r="N98" s="212">
        <f>SUM(C98:M98)</f>
        <v>10372970</v>
      </c>
      <c r="O98" s="584">
        <f>SUM(N98:N100)</f>
        <v>65619228</v>
      </c>
    </row>
    <row r="99" spans="1:15" ht="12.75">
      <c r="A99" s="649"/>
      <c r="B99" s="348" t="s">
        <v>199</v>
      </c>
      <c r="C99" s="103"/>
      <c r="D99" s="244">
        <v>134737</v>
      </c>
      <c r="E99" s="244">
        <v>4517142</v>
      </c>
      <c r="F99" s="103"/>
      <c r="G99" s="103"/>
      <c r="H99" s="103"/>
      <c r="I99" s="103"/>
      <c r="J99" s="103"/>
      <c r="K99" s="103"/>
      <c r="L99" s="103"/>
      <c r="M99" s="195"/>
      <c r="N99" s="214">
        <f>SUM(C99:M99)</f>
        <v>4651879</v>
      </c>
      <c r="O99" s="585"/>
    </row>
    <row r="100" spans="1:15" ht="13.5" thickBot="1">
      <c r="A100" s="650"/>
      <c r="B100" s="349" t="s">
        <v>200</v>
      </c>
      <c r="C100" s="187"/>
      <c r="D100" s="228"/>
      <c r="E100" s="228">
        <v>50594379</v>
      </c>
      <c r="F100" s="187"/>
      <c r="G100" s="187"/>
      <c r="H100" s="187"/>
      <c r="I100" s="187"/>
      <c r="J100" s="187"/>
      <c r="K100" s="187"/>
      <c r="L100" s="187"/>
      <c r="M100" s="210"/>
      <c r="N100" s="365">
        <f>SUM(C100:M100)</f>
        <v>50594379</v>
      </c>
      <c r="O100" s="586"/>
    </row>
    <row r="101" spans="1:15" ht="15.75" thickBot="1">
      <c r="A101" s="625" t="s">
        <v>14</v>
      </c>
      <c r="B101" s="626"/>
      <c r="C101" s="252">
        <f aca="true" t="shared" si="7" ref="C101:O101">SUM(C7:C100)</f>
        <v>18932630</v>
      </c>
      <c r="D101" s="252">
        <f t="shared" si="7"/>
        <v>44680491</v>
      </c>
      <c r="E101" s="252">
        <f t="shared" si="7"/>
        <v>1260657864</v>
      </c>
      <c r="F101" s="252">
        <f t="shared" si="7"/>
        <v>11215</v>
      </c>
      <c r="G101" s="252">
        <f t="shared" si="7"/>
        <v>43633415</v>
      </c>
      <c r="H101" s="252">
        <f t="shared" si="7"/>
        <v>1319856</v>
      </c>
      <c r="I101" s="252">
        <f t="shared" si="7"/>
        <v>26827525</v>
      </c>
      <c r="J101" s="252">
        <f t="shared" si="7"/>
        <v>5930</v>
      </c>
      <c r="K101" s="252">
        <f t="shared" si="7"/>
        <v>8125341</v>
      </c>
      <c r="L101" s="252">
        <f t="shared" si="7"/>
        <v>1521</v>
      </c>
      <c r="M101" s="252">
        <f t="shared" si="7"/>
        <v>801681</v>
      </c>
      <c r="N101" s="253">
        <f t="shared" si="7"/>
        <v>1404997469</v>
      </c>
      <c r="O101" s="254">
        <f t="shared" si="7"/>
        <v>1404997469</v>
      </c>
    </row>
    <row r="102" spans="1:17" ht="12.75">
      <c r="A102" s="269"/>
      <c r="B102" s="269"/>
      <c r="C102" s="271"/>
      <c r="D102" s="271"/>
      <c r="E102" s="272"/>
      <c r="F102" s="271"/>
      <c r="G102" s="271"/>
      <c r="H102" s="271"/>
      <c r="I102" s="271"/>
      <c r="J102" s="652" t="s">
        <v>264</v>
      </c>
      <c r="K102" s="652"/>
      <c r="L102" s="652"/>
      <c r="M102" s="652"/>
      <c r="N102" s="652"/>
      <c r="O102" s="652"/>
      <c r="Q102" s="61"/>
    </row>
    <row r="103" spans="1:15" ht="12.75">
      <c r="A103" s="628" t="s">
        <v>253</v>
      </c>
      <c r="B103" s="628"/>
      <c r="C103" s="628"/>
      <c r="D103" s="628"/>
      <c r="E103" s="628"/>
      <c r="O103" s="148"/>
    </row>
    <row r="104" spans="1:15" ht="12.75">
      <c r="A104" s="372" t="s">
        <v>90</v>
      </c>
      <c r="B104" s="376">
        <v>114000</v>
      </c>
      <c r="C104" s="373" t="s">
        <v>93</v>
      </c>
      <c r="D104" s="375"/>
      <c r="E104" s="375"/>
      <c r="O104" s="148"/>
    </row>
    <row r="105" spans="1:5" ht="12.75">
      <c r="A105" s="372" t="s">
        <v>91</v>
      </c>
      <c r="B105" s="376">
        <v>28033381</v>
      </c>
      <c r="C105" s="373" t="s">
        <v>93</v>
      </c>
      <c r="D105" s="375"/>
      <c r="E105" s="375"/>
    </row>
    <row r="106" spans="1:5" ht="12.75">
      <c r="A106" s="372" t="s">
        <v>92</v>
      </c>
      <c r="B106" s="376">
        <v>39310</v>
      </c>
      <c r="C106" s="373" t="s">
        <v>93</v>
      </c>
      <c r="D106" s="375"/>
      <c r="E106" s="375"/>
    </row>
    <row r="107" spans="1:5" ht="12.75">
      <c r="A107" s="374" t="s">
        <v>97</v>
      </c>
      <c r="B107" s="376">
        <v>8091961</v>
      </c>
      <c r="C107" s="373" t="s">
        <v>93</v>
      </c>
      <c r="D107" s="375"/>
      <c r="E107" s="375"/>
    </row>
    <row r="108" spans="1:15" ht="30.75" customHeight="1">
      <c r="A108" s="629" t="s">
        <v>80</v>
      </c>
      <c r="B108" s="629"/>
      <c r="C108" s="629"/>
      <c r="D108" s="629"/>
      <c r="E108" s="629"/>
      <c r="F108" s="629"/>
      <c r="G108" s="629"/>
      <c r="H108" s="629"/>
      <c r="I108" s="629"/>
      <c r="J108" s="629"/>
      <c r="K108" s="629"/>
      <c r="L108" s="629"/>
      <c r="M108" s="629"/>
      <c r="N108" s="629"/>
      <c r="O108" s="352"/>
    </row>
    <row r="109" spans="13:15" ht="15" customHeight="1" thickBot="1">
      <c r="M109" s="630" t="s">
        <v>231</v>
      </c>
      <c r="N109" s="630"/>
      <c r="O109" s="188"/>
    </row>
    <row r="110" spans="1:15" ht="13.5" customHeight="1">
      <c r="A110" s="612" t="s">
        <v>41</v>
      </c>
      <c r="B110" s="613"/>
      <c r="C110" s="613"/>
      <c r="D110" s="613"/>
      <c r="E110" s="613"/>
      <c r="F110" s="613"/>
      <c r="G110" s="613"/>
      <c r="H110" s="613"/>
      <c r="I110" s="613"/>
      <c r="J110" s="613"/>
      <c r="K110" s="613"/>
      <c r="L110" s="613"/>
      <c r="M110" s="613"/>
      <c r="N110" s="614"/>
      <c r="O110" s="353"/>
    </row>
    <row r="111" spans="1:15" ht="13.5" customHeight="1" thickBot="1">
      <c r="A111" s="615"/>
      <c r="B111" s="616"/>
      <c r="C111" s="616"/>
      <c r="D111" s="616"/>
      <c r="E111" s="616"/>
      <c r="F111" s="616"/>
      <c r="G111" s="616"/>
      <c r="H111" s="616"/>
      <c r="I111" s="616"/>
      <c r="J111" s="616"/>
      <c r="K111" s="616"/>
      <c r="L111" s="616"/>
      <c r="M111" s="616"/>
      <c r="N111" s="617"/>
      <c r="O111" s="353"/>
    </row>
    <row r="112" spans="1:15" ht="15" customHeight="1">
      <c r="A112" s="612" t="s">
        <v>11</v>
      </c>
      <c r="B112" s="618"/>
      <c r="C112" s="620" t="s">
        <v>230</v>
      </c>
      <c r="D112" s="621"/>
      <c r="E112" s="621"/>
      <c r="F112" s="621"/>
      <c r="G112" s="621"/>
      <c r="H112" s="621"/>
      <c r="I112" s="621"/>
      <c r="J112" s="621"/>
      <c r="K112" s="621"/>
      <c r="L112" s="621"/>
      <c r="M112" s="622"/>
      <c r="N112" s="598" t="s">
        <v>31</v>
      </c>
      <c r="O112" s="654"/>
    </row>
    <row r="113" spans="1:15" ht="53.25" customHeight="1" thickBot="1">
      <c r="A113" s="615"/>
      <c r="B113" s="619"/>
      <c r="C113" s="21" t="s">
        <v>46</v>
      </c>
      <c r="D113" s="21" t="s">
        <v>47</v>
      </c>
      <c r="E113" s="21" t="s">
        <v>51</v>
      </c>
      <c r="F113" s="21" t="s">
        <v>48</v>
      </c>
      <c r="G113" s="21" t="s">
        <v>49</v>
      </c>
      <c r="H113" s="427" t="s">
        <v>90</v>
      </c>
      <c r="I113" s="427" t="s">
        <v>91</v>
      </c>
      <c r="J113" s="427" t="s">
        <v>92</v>
      </c>
      <c r="K113" s="427" t="s">
        <v>96</v>
      </c>
      <c r="L113" s="21" t="s">
        <v>7</v>
      </c>
      <c r="M113" s="428" t="s">
        <v>233</v>
      </c>
      <c r="N113" s="655"/>
      <c r="O113" s="654"/>
    </row>
    <row r="114" spans="1:15" ht="12.75">
      <c r="A114" s="623" t="s">
        <v>12</v>
      </c>
      <c r="B114" s="624"/>
      <c r="C114" s="100">
        <v>1173128</v>
      </c>
      <c r="D114" s="100">
        <v>16664867</v>
      </c>
      <c r="E114" s="100">
        <v>6057488</v>
      </c>
      <c r="F114" s="100"/>
      <c r="G114" s="100"/>
      <c r="H114" s="100"/>
      <c r="I114" s="100"/>
      <c r="J114" s="100"/>
      <c r="K114" s="100"/>
      <c r="L114" s="100"/>
      <c r="M114" s="197"/>
      <c r="N114" s="199">
        <f>SUM(C114:M114)</f>
        <v>23895483</v>
      </c>
      <c r="O114" s="189"/>
    </row>
    <row r="115" spans="1:15" ht="12.75">
      <c r="A115" s="605" t="s">
        <v>13</v>
      </c>
      <c r="B115" s="606"/>
      <c r="C115" s="102"/>
      <c r="D115" s="103"/>
      <c r="E115" s="103">
        <v>92339666</v>
      </c>
      <c r="F115" s="103"/>
      <c r="G115" s="103">
        <v>1244700</v>
      </c>
      <c r="H115" s="103"/>
      <c r="I115" s="383"/>
      <c r="J115" s="103"/>
      <c r="K115" s="103">
        <v>625</v>
      </c>
      <c r="L115" s="103"/>
      <c r="M115" s="195"/>
      <c r="N115" s="200">
        <f>SUM(C115:M115)</f>
        <v>93584991</v>
      </c>
      <c r="O115" s="190"/>
    </row>
    <row r="116" spans="1:15" ht="12.75">
      <c r="A116" s="605" t="s">
        <v>15</v>
      </c>
      <c r="B116" s="606"/>
      <c r="C116" s="105"/>
      <c r="D116" s="103">
        <v>750</v>
      </c>
      <c r="E116" s="103">
        <v>65635639</v>
      </c>
      <c r="F116" s="103"/>
      <c r="G116" s="103">
        <v>797817</v>
      </c>
      <c r="H116" s="103"/>
      <c r="I116" s="384">
        <v>1080386</v>
      </c>
      <c r="J116" s="103"/>
      <c r="K116" s="103">
        <v>793670</v>
      </c>
      <c r="L116" s="103"/>
      <c r="M116" s="195">
        <v>478845</v>
      </c>
      <c r="N116" s="200">
        <f aca="true" t="shared" si="8" ref="N116:N128">SUM(C116:M116)</f>
        <v>68787107</v>
      </c>
      <c r="O116" s="189"/>
    </row>
    <row r="117" spans="1:15" ht="12.75">
      <c r="A117" s="605" t="s">
        <v>16</v>
      </c>
      <c r="B117" s="606"/>
      <c r="C117" s="105"/>
      <c r="D117" s="103"/>
      <c r="E117" s="385">
        <v>16993428</v>
      </c>
      <c r="F117" s="103"/>
      <c r="G117" s="103">
        <v>6464568</v>
      </c>
      <c r="H117" s="103"/>
      <c r="I117" s="103"/>
      <c r="J117" s="103"/>
      <c r="K117" s="103"/>
      <c r="L117" s="103"/>
      <c r="M117" s="195"/>
      <c r="N117" s="200">
        <f t="shared" si="8"/>
        <v>23457996</v>
      </c>
      <c r="O117" s="189"/>
    </row>
    <row r="118" spans="1:15" ht="12.75">
      <c r="A118" s="605" t="s">
        <v>18</v>
      </c>
      <c r="B118" s="606"/>
      <c r="C118" s="105"/>
      <c r="D118" s="103"/>
      <c r="E118" s="103">
        <v>145902493</v>
      </c>
      <c r="F118" s="103"/>
      <c r="G118" s="103"/>
      <c r="H118" s="103">
        <v>1266361</v>
      </c>
      <c r="I118" s="384">
        <v>3916452</v>
      </c>
      <c r="J118" s="103"/>
      <c r="K118" s="103">
        <v>945847</v>
      </c>
      <c r="L118" s="103"/>
      <c r="M118" s="195"/>
      <c r="N118" s="200">
        <f t="shared" si="8"/>
        <v>152031153</v>
      </c>
      <c r="O118" s="189"/>
    </row>
    <row r="119" spans="1:15" ht="12.75">
      <c r="A119" s="605" t="s">
        <v>19</v>
      </c>
      <c r="B119" s="606"/>
      <c r="C119" s="105">
        <v>2200031</v>
      </c>
      <c r="D119" s="103">
        <v>1744462</v>
      </c>
      <c r="E119" s="103">
        <v>62466649</v>
      </c>
      <c r="F119" s="103"/>
      <c r="G119" s="103">
        <v>381193</v>
      </c>
      <c r="H119" s="103"/>
      <c r="I119" s="103">
        <v>1367560</v>
      </c>
      <c r="J119" s="103"/>
      <c r="K119" s="103">
        <v>1680445</v>
      </c>
      <c r="L119" s="103">
        <v>1417</v>
      </c>
      <c r="M119" s="195"/>
      <c r="N119" s="200">
        <f>SUM(C119:M119)</f>
        <v>69841757</v>
      </c>
      <c r="O119" s="189"/>
    </row>
    <row r="120" spans="1:15" ht="12.75">
      <c r="A120" s="605" t="s">
        <v>20</v>
      </c>
      <c r="B120" s="606"/>
      <c r="C120" s="105">
        <v>4589819</v>
      </c>
      <c r="D120" s="103">
        <v>5519541</v>
      </c>
      <c r="E120" s="103">
        <v>363255708</v>
      </c>
      <c r="F120" s="103"/>
      <c r="G120" s="103">
        <v>6334577</v>
      </c>
      <c r="H120" s="103"/>
      <c r="I120" s="103"/>
      <c r="J120" s="103"/>
      <c r="K120" s="103"/>
      <c r="L120" s="103"/>
      <c r="M120" s="195"/>
      <c r="N120" s="200">
        <f t="shared" si="8"/>
        <v>379699645</v>
      </c>
      <c r="O120" s="189"/>
    </row>
    <row r="121" spans="1:15" ht="12.75">
      <c r="A121" s="605" t="s">
        <v>21</v>
      </c>
      <c r="B121" s="606"/>
      <c r="C121" s="105"/>
      <c r="D121" s="103"/>
      <c r="E121" s="103">
        <v>28764717</v>
      </c>
      <c r="F121" s="103"/>
      <c r="G121" s="103"/>
      <c r="H121" s="103"/>
      <c r="I121" s="103"/>
      <c r="J121" s="103"/>
      <c r="K121" s="103"/>
      <c r="L121" s="103"/>
      <c r="M121" s="195"/>
      <c r="N121" s="200">
        <f t="shared" si="8"/>
        <v>28764717</v>
      </c>
      <c r="O121" s="189"/>
    </row>
    <row r="122" spans="1:15" ht="12.75">
      <c r="A122" s="605" t="s">
        <v>23</v>
      </c>
      <c r="B122" s="606"/>
      <c r="C122" s="105"/>
      <c r="D122" s="103"/>
      <c r="E122" s="103">
        <v>26983413</v>
      </c>
      <c r="F122" s="103"/>
      <c r="G122" s="103"/>
      <c r="H122" s="103"/>
      <c r="I122" s="103"/>
      <c r="J122" s="103"/>
      <c r="K122" s="103"/>
      <c r="L122" s="103"/>
      <c r="M122" s="195"/>
      <c r="N122" s="200">
        <f t="shared" si="8"/>
        <v>26983413</v>
      </c>
      <c r="O122" s="189"/>
    </row>
    <row r="123" spans="1:15" ht="12.75">
      <c r="A123" s="605" t="s">
        <v>22</v>
      </c>
      <c r="B123" s="606"/>
      <c r="C123" s="105"/>
      <c r="D123" s="103">
        <v>1295</v>
      </c>
      <c r="E123" s="103">
        <v>50240774</v>
      </c>
      <c r="F123" s="103"/>
      <c r="G123" s="103">
        <v>241</v>
      </c>
      <c r="H123" s="103"/>
      <c r="I123" s="103"/>
      <c r="J123" s="103"/>
      <c r="K123" s="103">
        <v>682459</v>
      </c>
      <c r="L123" s="103">
        <v>19</v>
      </c>
      <c r="M123" s="195"/>
      <c r="N123" s="200">
        <f t="shared" si="8"/>
        <v>50924788</v>
      </c>
      <c r="O123" s="189"/>
    </row>
    <row r="124" spans="1:15" ht="12.75">
      <c r="A124" s="605" t="s">
        <v>24</v>
      </c>
      <c r="B124" s="606"/>
      <c r="C124" s="105"/>
      <c r="D124" s="103">
        <v>3906</v>
      </c>
      <c r="E124" s="103">
        <v>50759158</v>
      </c>
      <c r="F124" s="103"/>
      <c r="G124" s="103"/>
      <c r="H124" s="103"/>
      <c r="I124" s="103"/>
      <c r="J124" s="103"/>
      <c r="K124" s="103"/>
      <c r="L124" s="103">
        <v>10</v>
      </c>
      <c r="M124" s="195"/>
      <c r="N124" s="200">
        <f t="shared" si="8"/>
        <v>50763074</v>
      </c>
      <c r="O124" s="189"/>
    </row>
    <row r="125" spans="1:15" ht="12.75">
      <c r="A125" s="605" t="s">
        <v>25</v>
      </c>
      <c r="B125" s="606"/>
      <c r="C125" s="105"/>
      <c r="D125" s="103"/>
      <c r="E125" s="103">
        <v>36450500</v>
      </c>
      <c r="F125" s="103">
        <v>11215</v>
      </c>
      <c r="G125" s="103">
        <v>4734670</v>
      </c>
      <c r="H125" s="103">
        <v>40070</v>
      </c>
      <c r="I125" s="103">
        <v>48243</v>
      </c>
      <c r="J125" s="103"/>
      <c r="K125" s="103"/>
      <c r="L125" s="103">
        <v>75</v>
      </c>
      <c r="M125" s="195"/>
      <c r="N125" s="200">
        <f t="shared" si="8"/>
        <v>41284773</v>
      </c>
      <c r="O125" s="189"/>
    </row>
    <row r="126" spans="1:15" ht="12.75">
      <c r="A126" s="605" t="s">
        <v>33</v>
      </c>
      <c r="B126" s="606"/>
      <c r="C126" s="105"/>
      <c r="D126" s="103">
        <v>1000</v>
      </c>
      <c r="E126" s="103">
        <v>12754102</v>
      </c>
      <c r="F126" s="103"/>
      <c r="G126" s="103"/>
      <c r="H126" s="103"/>
      <c r="I126" s="103"/>
      <c r="J126" s="103"/>
      <c r="K126" s="103"/>
      <c r="L126" s="103"/>
      <c r="M126" s="195"/>
      <c r="N126" s="200">
        <f t="shared" si="8"/>
        <v>12755102</v>
      </c>
      <c r="O126" s="189"/>
    </row>
    <row r="127" spans="1:15" ht="12.75">
      <c r="A127" s="605" t="s">
        <v>27</v>
      </c>
      <c r="B127" s="606"/>
      <c r="C127" s="105">
        <v>5381103</v>
      </c>
      <c r="D127" s="103">
        <v>16273769</v>
      </c>
      <c r="E127" s="103">
        <v>15783646</v>
      </c>
      <c r="F127" s="103"/>
      <c r="G127" s="103">
        <v>16273379</v>
      </c>
      <c r="H127" s="103"/>
      <c r="I127" s="103"/>
      <c r="J127" s="103"/>
      <c r="K127" s="103">
        <v>763684</v>
      </c>
      <c r="L127" s="103"/>
      <c r="M127" s="195"/>
      <c r="N127" s="200">
        <f t="shared" si="8"/>
        <v>54475581</v>
      </c>
      <c r="O127" s="189"/>
    </row>
    <row r="128" spans="1:15" ht="12.75">
      <c r="A128" s="605" t="s">
        <v>28</v>
      </c>
      <c r="B128" s="606"/>
      <c r="C128" s="105">
        <v>5588549</v>
      </c>
      <c r="D128" s="103">
        <v>4336164</v>
      </c>
      <c r="E128" s="103">
        <v>220785992</v>
      </c>
      <c r="F128" s="103"/>
      <c r="G128" s="103">
        <v>7402270</v>
      </c>
      <c r="H128" s="106">
        <v>13425</v>
      </c>
      <c r="I128" s="106">
        <v>20414884</v>
      </c>
      <c r="J128" s="103">
        <v>5930</v>
      </c>
      <c r="K128" s="103">
        <v>3258611</v>
      </c>
      <c r="L128" s="103"/>
      <c r="M128" s="195">
        <v>322836</v>
      </c>
      <c r="N128" s="200">
        <f t="shared" si="8"/>
        <v>262128661</v>
      </c>
      <c r="O128" s="189"/>
    </row>
    <row r="129" spans="1:15" ht="13.5" thickBot="1">
      <c r="A129" s="607" t="s">
        <v>29</v>
      </c>
      <c r="B129" s="608"/>
      <c r="C129" s="107"/>
      <c r="D129" s="106">
        <v>134737</v>
      </c>
      <c r="E129" s="246">
        <v>65484491</v>
      </c>
      <c r="F129" s="106"/>
      <c r="G129" s="106"/>
      <c r="H129" s="106"/>
      <c r="I129" s="106"/>
      <c r="J129" s="106"/>
      <c r="K129" s="106"/>
      <c r="L129" s="106"/>
      <c r="M129" s="198"/>
      <c r="N129" s="199">
        <f>SUM(C129:M129)</f>
        <v>65619228</v>
      </c>
      <c r="O129" s="189"/>
    </row>
    <row r="130" spans="1:15" ht="15.75" thickBot="1">
      <c r="A130" s="609" t="s">
        <v>14</v>
      </c>
      <c r="B130" s="610"/>
      <c r="C130" s="149">
        <f>SUM(C114:C129)</f>
        <v>18932630</v>
      </c>
      <c r="D130" s="149">
        <f aca="true" t="shared" si="9" ref="D130:I130">SUM(D114:D129)</f>
        <v>44680491</v>
      </c>
      <c r="E130" s="149">
        <f t="shared" si="9"/>
        <v>1260657864</v>
      </c>
      <c r="F130" s="149">
        <f t="shared" si="9"/>
        <v>11215</v>
      </c>
      <c r="G130" s="149">
        <f t="shared" si="9"/>
        <v>43633415</v>
      </c>
      <c r="H130" s="149">
        <f t="shared" si="9"/>
        <v>1319856</v>
      </c>
      <c r="I130" s="149">
        <f t="shared" si="9"/>
        <v>26827525</v>
      </c>
      <c r="J130" s="149">
        <f>SUM(J114:J129)</f>
        <v>5930</v>
      </c>
      <c r="K130" s="149">
        <f>SUM(K114:K129)</f>
        <v>8125341</v>
      </c>
      <c r="L130" s="149">
        <f>SUM(L114:L129)</f>
        <v>1521</v>
      </c>
      <c r="M130" s="149">
        <f>SUM(M114:M129)</f>
        <v>801681</v>
      </c>
      <c r="N130" s="114">
        <f>SUM(N114:N129)</f>
        <v>1404997469</v>
      </c>
      <c r="O130" s="26"/>
    </row>
    <row r="131" spans="1:15" ht="15">
      <c r="A131" s="611"/>
      <c r="B131" s="611"/>
      <c r="C131" s="611"/>
      <c r="D131" s="611"/>
      <c r="E131" s="611"/>
      <c r="F131" s="26"/>
      <c r="G131" s="26"/>
      <c r="H131" s="26"/>
      <c r="I131" s="26"/>
      <c r="J131" s="26"/>
      <c r="K131" s="26"/>
      <c r="L131" s="26"/>
      <c r="M131" s="26"/>
      <c r="N131" s="26">
        <f>SUM(C130:M130)</f>
        <v>1404997469</v>
      </c>
      <c r="O131" s="26"/>
    </row>
    <row r="132" spans="1:14" ht="15" customHeight="1">
      <c r="A132" s="403" t="s">
        <v>253</v>
      </c>
      <c r="B132" s="403"/>
      <c r="C132" s="403"/>
      <c r="D132" s="403"/>
      <c r="E132" s="403"/>
      <c r="F132" s="352"/>
      <c r="G132" s="352"/>
      <c r="H132" s="352"/>
      <c r="I132" s="352"/>
      <c r="J132" s="352"/>
      <c r="K132" s="352"/>
      <c r="L132" s="352"/>
      <c r="M132" s="352"/>
      <c r="N132" s="148" t="s">
        <v>36</v>
      </c>
    </row>
    <row r="133" spans="1:14" ht="12.75">
      <c r="A133" s="372" t="s">
        <v>90</v>
      </c>
      <c r="B133" s="376">
        <v>114000</v>
      </c>
      <c r="C133" s="373" t="s">
        <v>93</v>
      </c>
      <c r="D133" s="375"/>
      <c r="E133" s="375"/>
      <c r="N133" s="148" t="s">
        <v>257</v>
      </c>
    </row>
    <row r="134" spans="1:14" ht="12.75">
      <c r="A134" s="372" t="s">
        <v>91</v>
      </c>
      <c r="B134" s="376">
        <v>28033381</v>
      </c>
      <c r="C134" s="373" t="s">
        <v>93</v>
      </c>
      <c r="D134" s="375"/>
      <c r="E134" s="375"/>
      <c r="N134" s="148" t="s">
        <v>260</v>
      </c>
    </row>
    <row r="135" spans="1:5" ht="12.75">
      <c r="A135" s="372" t="s">
        <v>92</v>
      </c>
      <c r="B135" s="376">
        <v>39310</v>
      </c>
      <c r="C135" s="373" t="s">
        <v>93</v>
      </c>
      <c r="D135" s="375"/>
      <c r="E135" s="375"/>
    </row>
    <row r="136" spans="1:5" ht="12.75">
      <c r="A136" s="374" t="s">
        <v>97</v>
      </c>
      <c r="B136" s="376">
        <v>8091961</v>
      </c>
      <c r="C136" s="373" t="s">
        <v>93</v>
      </c>
      <c r="D136" s="375"/>
      <c r="E136" s="375"/>
    </row>
    <row r="137" spans="1:15" ht="15" customHeight="1">
      <c r="A137" s="352"/>
      <c r="B137" s="352"/>
      <c r="C137" s="352"/>
      <c r="D137" s="352"/>
      <c r="E137" s="352"/>
      <c r="F137" s="352"/>
      <c r="G137" s="352"/>
      <c r="H137" s="352"/>
      <c r="I137" s="352"/>
      <c r="J137" s="352"/>
      <c r="K137" s="352"/>
      <c r="L137" s="352"/>
      <c r="M137" s="352"/>
      <c r="N137" s="352"/>
      <c r="O137" s="148"/>
    </row>
    <row r="138" spans="13:15" ht="15" customHeight="1" thickBot="1">
      <c r="M138" s="630" t="s">
        <v>228</v>
      </c>
      <c r="N138" s="630"/>
      <c r="O138" s="188"/>
    </row>
    <row r="139" spans="1:15" ht="13.5" customHeight="1">
      <c r="A139" s="612" t="s">
        <v>100</v>
      </c>
      <c r="B139" s="613"/>
      <c r="C139" s="613"/>
      <c r="D139" s="613"/>
      <c r="E139" s="613"/>
      <c r="F139" s="613"/>
      <c r="G139" s="613"/>
      <c r="H139" s="613"/>
      <c r="I139" s="613"/>
      <c r="J139" s="613"/>
      <c r="K139" s="613"/>
      <c r="L139" s="613"/>
      <c r="M139" s="613"/>
      <c r="N139" s="614"/>
      <c r="O139" s="259"/>
    </row>
    <row r="140" spans="1:15" ht="13.5" customHeight="1" thickBot="1">
      <c r="A140" s="615"/>
      <c r="B140" s="616"/>
      <c r="C140" s="616"/>
      <c r="D140" s="616"/>
      <c r="E140" s="616"/>
      <c r="F140" s="616"/>
      <c r="G140" s="616"/>
      <c r="H140" s="616"/>
      <c r="I140" s="616"/>
      <c r="J140" s="616"/>
      <c r="K140" s="616"/>
      <c r="L140" s="616"/>
      <c r="M140" s="616"/>
      <c r="N140" s="617"/>
      <c r="O140" s="259"/>
    </row>
    <row r="141" spans="1:15" ht="15" customHeight="1">
      <c r="A141" s="638" t="s">
        <v>11</v>
      </c>
      <c r="B141" s="640" t="s">
        <v>101</v>
      </c>
      <c r="C141" s="620" t="s">
        <v>204</v>
      </c>
      <c r="D141" s="621"/>
      <c r="E141" s="621"/>
      <c r="F141" s="621"/>
      <c r="G141" s="621"/>
      <c r="H141" s="621"/>
      <c r="I141" s="621"/>
      <c r="J141" s="621"/>
      <c r="K141" s="621"/>
      <c r="L141" s="621"/>
      <c r="M141" s="621"/>
      <c r="N141" s="598" t="s">
        <v>102</v>
      </c>
      <c r="O141" s="600" t="s">
        <v>31</v>
      </c>
    </row>
    <row r="142" spans="1:15" ht="34.5" customHeight="1" thickBot="1">
      <c r="A142" s="639"/>
      <c r="B142" s="641"/>
      <c r="C142" s="229" t="s">
        <v>46</v>
      </c>
      <c r="D142" s="229" t="s">
        <v>47</v>
      </c>
      <c r="E142" s="229" t="s">
        <v>51</v>
      </c>
      <c r="F142" s="429" t="s">
        <v>255</v>
      </c>
      <c r="G142" s="229" t="s">
        <v>49</v>
      </c>
      <c r="H142" s="229" t="s">
        <v>54</v>
      </c>
      <c r="I142" s="229" t="s">
        <v>55</v>
      </c>
      <c r="J142" s="429" t="s">
        <v>92</v>
      </c>
      <c r="K142" s="429" t="s">
        <v>96</v>
      </c>
      <c r="L142" s="229" t="s">
        <v>7</v>
      </c>
      <c r="M142" s="231" t="s">
        <v>88</v>
      </c>
      <c r="N142" s="599"/>
      <c r="O142" s="601"/>
    </row>
    <row r="143" spans="1:15" ht="12.75">
      <c r="A143" s="642" t="s">
        <v>12</v>
      </c>
      <c r="B143" s="279" t="s">
        <v>207</v>
      </c>
      <c r="C143" s="280"/>
      <c r="D143" s="280"/>
      <c r="E143" s="281">
        <v>1676912</v>
      </c>
      <c r="F143" s="280"/>
      <c r="G143" s="280"/>
      <c r="H143" s="280"/>
      <c r="I143" s="280"/>
      <c r="J143" s="280"/>
      <c r="K143" s="280"/>
      <c r="L143" s="280"/>
      <c r="M143" s="282"/>
      <c r="N143" s="283">
        <f aca="true" t="shared" si="10" ref="N143:N148">SUM(C143:M143)</f>
        <v>1676912</v>
      </c>
      <c r="O143" s="656">
        <f>SUM(N143:N148)</f>
        <v>27753527</v>
      </c>
    </row>
    <row r="144" spans="1:15" ht="12.75">
      <c r="A144" s="643"/>
      <c r="B144" s="284" t="s">
        <v>208</v>
      </c>
      <c r="C144" s="285"/>
      <c r="D144" s="285"/>
      <c r="E144" s="286">
        <v>2032101</v>
      </c>
      <c r="F144" s="285"/>
      <c r="G144" s="285"/>
      <c r="H144" s="285"/>
      <c r="I144" s="285"/>
      <c r="J144" s="285"/>
      <c r="K144" s="285"/>
      <c r="L144" s="285"/>
      <c r="M144" s="287"/>
      <c r="N144" s="288">
        <f t="shared" si="10"/>
        <v>2032101</v>
      </c>
      <c r="O144" s="657"/>
    </row>
    <row r="145" spans="1:15" ht="12.75">
      <c r="A145" s="643"/>
      <c r="B145" s="284" t="s">
        <v>209</v>
      </c>
      <c r="C145" s="285"/>
      <c r="D145" s="285">
        <v>20347864</v>
      </c>
      <c r="E145" s="286">
        <v>2963919</v>
      </c>
      <c r="F145" s="285"/>
      <c r="G145" s="285"/>
      <c r="H145" s="285"/>
      <c r="I145" s="285"/>
      <c r="J145" s="285"/>
      <c r="K145" s="285"/>
      <c r="L145" s="285"/>
      <c r="M145" s="287"/>
      <c r="N145" s="288">
        <f t="shared" si="10"/>
        <v>23311783</v>
      </c>
      <c r="O145" s="657"/>
    </row>
    <row r="146" spans="1:15" ht="12.75">
      <c r="A146" s="643"/>
      <c r="B146" s="284" t="s">
        <v>210</v>
      </c>
      <c r="C146" s="285"/>
      <c r="D146" s="285"/>
      <c r="E146" s="286"/>
      <c r="F146" s="285"/>
      <c r="G146" s="285"/>
      <c r="H146" s="285"/>
      <c r="I146" s="285"/>
      <c r="J146" s="285"/>
      <c r="K146" s="285"/>
      <c r="L146" s="285"/>
      <c r="M146" s="287"/>
      <c r="N146" s="288">
        <f t="shared" si="10"/>
        <v>0</v>
      </c>
      <c r="O146" s="657"/>
    </row>
    <row r="147" spans="1:15" ht="12.75">
      <c r="A147" s="643"/>
      <c r="B147" s="284" t="s">
        <v>211</v>
      </c>
      <c r="C147" s="289"/>
      <c r="D147" s="285"/>
      <c r="E147" s="286"/>
      <c r="F147" s="285"/>
      <c r="G147" s="285"/>
      <c r="H147" s="285"/>
      <c r="I147" s="285"/>
      <c r="J147" s="285"/>
      <c r="K147" s="285"/>
      <c r="L147" s="285"/>
      <c r="M147" s="287"/>
      <c r="N147" s="288">
        <f t="shared" si="10"/>
        <v>0</v>
      </c>
      <c r="O147" s="657"/>
    </row>
    <row r="148" spans="1:15" ht="13.5" thickBot="1">
      <c r="A148" s="644"/>
      <c r="B148" s="290" t="s">
        <v>212</v>
      </c>
      <c r="C148" s="291"/>
      <c r="D148" s="292"/>
      <c r="E148" s="293">
        <v>732731</v>
      </c>
      <c r="F148" s="292"/>
      <c r="G148" s="292"/>
      <c r="H148" s="292"/>
      <c r="I148" s="292"/>
      <c r="J148" s="292"/>
      <c r="K148" s="292"/>
      <c r="L148" s="292"/>
      <c r="M148" s="294"/>
      <c r="N148" s="295">
        <f t="shared" si="10"/>
        <v>732731</v>
      </c>
      <c r="O148" s="658"/>
    </row>
    <row r="149" spans="1:15" ht="12.75">
      <c r="A149" s="642" t="s">
        <v>13</v>
      </c>
      <c r="B149" s="279" t="s">
        <v>127</v>
      </c>
      <c r="C149" s="296"/>
      <c r="D149" s="297"/>
      <c r="E149" s="297">
        <v>13432914</v>
      </c>
      <c r="F149" s="297"/>
      <c r="G149" s="297"/>
      <c r="H149" s="297"/>
      <c r="I149" s="297"/>
      <c r="J149" s="297"/>
      <c r="K149" s="297"/>
      <c r="L149" s="297"/>
      <c r="M149" s="298"/>
      <c r="N149" s="299">
        <f aca="true" t="shared" si="11" ref="N149:N155">SUM(C149:M149)</f>
        <v>13432914</v>
      </c>
      <c r="O149" s="659">
        <f>SUM(N149:N155)</f>
        <v>84905786</v>
      </c>
    </row>
    <row r="150" spans="1:15" ht="12.75">
      <c r="A150" s="643"/>
      <c r="B150" s="284" t="s">
        <v>128</v>
      </c>
      <c r="C150" s="300"/>
      <c r="D150" s="301"/>
      <c r="E150" s="301">
        <v>34160109</v>
      </c>
      <c r="F150" s="301"/>
      <c r="G150" s="301"/>
      <c r="H150" s="301"/>
      <c r="I150" s="301"/>
      <c r="J150" s="301"/>
      <c r="K150" s="301"/>
      <c r="L150" s="301"/>
      <c r="M150" s="302"/>
      <c r="N150" s="303">
        <f t="shared" si="11"/>
        <v>34160109</v>
      </c>
      <c r="O150" s="660"/>
    </row>
    <row r="151" spans="1:15" ht="12.75">
      <c r="A151" s="643"/>
      <c r="B151" s="284" t="s">
        <v>129</v>
      </c>
      <c r="C151" s="300"/>
      <c r="D151" s="301"/>
      <c r="E151" s="301"/>
      <c r="F151" s="301"/>
      <c r="G151" s="301">
        <v>1269628</v>
      </c>
      <c r="H151" s="301"/>
      <c r="I151" s="301"/>
      <c r="J151" s="301"/>
      <c r="K151" s="301"/>
      <c r="L151" s="301"/>
      <c r="M151" s="302"/>
      <c r="N151" s="303">
        <f t="shared" si="11"/>
        <v>1269628</v>
      </c>
      <c r="O151" s="660"/>
    </row>
    <row r="152" spans="1:15" ht="12.75">
      <c r="A152" s="643"/>
      <c r="B152" s="284" t="s">
        <v>130</v>
      </c>
      <c r="C152" s="300"/>
      <c r="D152" s="301"/>
      <c r="E152" s="301">
        <v>19982352</v>
      </c>
      <c r="F152" s="301"/>
      <c r="G152" s="301"/>
      <c r="H152" s="301"/>
      <c r="I152" s="301"/>
      <c r="J152" s="301"/>
      <c r="K152" s="301">
        <v>575</v>
      </c>
      <c r="L152" s="301"/>
      <c r="M152" s="302"/>
      <c r="N152" s="303">
        <f t="shared" si="11"/>
        <v>19982927</v>
      </c>
      <c r="O152" s="660"/>
    </row>
    <row r="153" spans="1:15" ht="12.75">
      <c r="A153" s="643"/>
      <c r="B153" s="284" t="s">
        <v>131</v>
      </c>
      <c r="C153" s="300"/>
      <c r="D153" s="301"/>
      <c r="E153" s="301">
        <v>9305063</v>
      </c>
      <c r="F153" s="301"/>
      <c r="G153" s="301"/>
      <c r="H153" s="301"/>
      <c r="I153" s="301"/>
      <c r="J153" s="301"/>
      <c r="K153" s="301"/>
      <c r="L153" s="301"/>
      <c r="M153" s="302"/>
      <c r="N153" s="303">
        <f t="shared" si="11"/>
        <v>9305063</v>
      </c>
      <c r="O153" s="660"/>
    </row>
    <row r="154" spans="1:15" ht="12.75">
      <c r="A154" s="643"/>
      <c r="B154" s="284" t="s">
        <v>132</v>
      </c>
      <c r="C154" s="300"/>
      <c r="D154" s="301"/>
      <c r="E154" s="301">
        <v>1305135</v>
      </c>
      <c r="F154" s="301"/>
      <c r="G154" s="301"/>
      <c r="H154" s="301"/>
      <c r="I154" s="301"/>
      <c r="J154" s="301"/>
      <c r="K154" s="301"/>
      <c r="L154" s="301"/>
      <c r="M154" s="302"/>
      <c r="N154" s="303">
        <f t="shared" si="11"/>
        <v>1305135</v>
      </c>
      <c r="O154" s="660"/>
    </row>
    <row r="155" spans="1:15" ht="13.5" thickBot="1">
      <c r="A155" s="643"/>
      <c r="B155" s="304" t="s">
        <v>133</v>
      </c>
      <c r="C155" s="305"/>
      <c r="D155" s="306"/>
      <c r="E155" s="306">
        <v>5450010</v>
      </c>
      <c r="F155" s="306"/>
      <c r="G155" s="306"/>
      <c r="H155" s="306"/>
      <c r="I155" s="306"/>
      <c r="J155" s="306"/>
      <c r="K155" s="306"/>
      <c r="L155" s="306"/>
      <c r="M155" s="307"/>
      <c r="N155" s="308">
        <f t="shared" si="11"/>
        <v>5450010</v>
      </c>
      <c r="O155" s="660"/>
    </row>
    <row r="156" spans="1:15" ht="12.75">
      <c r="A156" s="642" t="s">
        <v>15</v>
      </c>
      <c r="B156" s="279" t="s">
        <v>145</v>
      </c>
      <c r="C156" s="297"/>
      <c r="D156" s="297"/>
      <c r="E156" s="297">
        <v>8423322</v>
      </c>
      <c r="F156" s="297"/>
      <c r="G156" s="297"/>
      <c r="H156" s="297"/>
      <c r="I156" s="297">
        <v>1542071</v>
      </c>
      <c r="J156" s="297"/>
      <c r="K156" s="297">
        <v>336905</v>
      </c>
      <c r="L156" s="297"/>
      <c r="M156" s="309">
        <v>509</v>
      </c>
      <c r="N156" s="310">
        <f aca="true" t="shared" si="12" ref="N156:N164">SUM(C156:M156)</f>
        <v>10302807</v>
      </c>
      <c r="O156" s="656">
        <f>SUM(N156:N159)</f>
        <v>54147224</v>
      </c>
    </row>
    <row r="157" spans="1:15" ht="12.75">
      <c r="A157" s="643"/>
      <c r="B157" s="311" t="s">
        <v>148</v>
      </c>
      <c r="C157" s="312"/>
      <c r="D157" s="312"/>
      <c r="E157" s="312">
        <v>41403959</v>
      </c>
      <c r="F157" s="312"/>
      <c r="G157" s="312"/>
      <c r="H157" s="312"/>
      <c r="I157" s="312"/>
      <c r="J157" s="312">
        <v>443138</v>
      </c>
      <c r="K157" s="312"/>
      <c r="L157" s="312"/>
      <c r="M157" s="313"/>
      <c r="N157" s="314">
        <f t="shared" si="12"/>
        <v>41847097</v>
      </c>
      <c r="O157" s="657"/>
    </row>
    <row r="158" spans="1:15" ht="12.75">
      <c r="A158" s="643"/>
      <c r="B158" s="284" t="s">
        <v>146</v>
      </c>
      <c r="C158" s="301"/>
      <c r="D158" s="301"/>
      <c r="E158" s="301">
        <v>1323140</v>
      </c>
      <c r="F158" s="301"/>
      <c r="G158" s="301"/>
      <c r="H158" s="301"/>
      <c r="I158" s="301"/>
      <c r="J158" s="301"/>
      <c r="K158" s="301"/>
      <c r="L158" s="301"/>
      <c r="M158" s="315"/>
      <c r="N158" s="316">
        <f t="shared" si="12"/>
        <v>1323140</v>
      </c>
      <c r="O158" s="657"/>
    </row>
    <row r="159" spans="1:15" ht="13.5" thickBot="1">
      <c r="A159" s="643"/>
      <c r="B159" s="304" t="s">
        <v>147</v>
      </c>
      <c r="C159" s="306"/>
      <c r="D159" s="306"/>
      <c r="E159" s="306"/>
      <c r="F159" s="306"/>
      <c r="G159" s="306">
        <v>674180</v>
      </c>
      <c r="H159" s="306"/>
      <c r="I159" s="306"/>
      <c r="J159" s="306"/>
      <c r="K159" s="306"/>
      <c r="L159" s="306"/>
      <c r="M159" s="317"/>
      <c r="N159" s="318">
        <f t="shared" si="12"/>
        <v>674180</v>
      </c>
      <c r="O159" s="657"/>
    </row>
    <row r="160" spans="1:15" ht="12.75">
      <c r="A160" s="642" t="s">
        <v>16</v>
      </c>
      <c r="B160" s="279" t="s">
        <v>155</v>
      </c>
      <c r="C160" s="297"/>
      <c r="D160" s="297"/>
      <c r="E160" s="319"/>
      <c r="F160" s="319"/>
      <c r="G160" s="319">
        <v>803542</v>
      </c>
      <c r="H160" s="297"/>
      <c r="I160" s="297"/>
      <c r="J160" s="297"/>
      <c r="K160" s="297"/>
      <c r="L160" s="297"/>
      <c r="M160" s="298"/>
      <c r="N160" s="310">
        <f>SUM(C160:M160)</f>
        <v>803542</v>
      </c>
      <c r="O160" s="656">
        <f>SUM(N160:N162)</f>
        <v>24280760</v>
      </c>
    </row>
    <row r="161" spans="1:15" ht="12.75">
      <c r="A161" s="643"/>
      <c r="B161" s="290" t="s">
        <v>156</v>
      </c>
      <c r="C161" s="292"/>
      <c r="D161" s="292"/>
      <c r="E161" s="320">
        <v>17808570</v>
      </c>
      <c r="F161" s="293"/>
      <c r="G161" s="320">
        <v>3299340</v>
      </c>
      <c r="H161" s="292"/>
      <c r="I161" s="292"/>
      <c r="J161" s="292"/>
      <c r="K161" s="292"/>
      <c r="L161" s="292"/>
      <c r="M161" s="294"/>
      <c r="N161" s="321">
        <f>SUM(C161:M161)</f>
        <v>21107910</v>
      </c>
      <c r="O161" s="657"/>
    </row>
    <row r="162" spans="1:15" ht="13.5" thickBot="1">
      <c r="A162" s="644"/>
      <c r="B162" s="322" t="s">
        <v>157</v>
      </c>
      <c r="C162" s="323"/>
      <c r="D162" s="323"/>
      <c r="E162" s="324"/>
      <c r="F162" s="324"/>
      <c r="G162" s="324">
        <v>2369308</v>
      </c>
      <c r="H162" s="323"/>
      <c r="I162" s="323"/>
      <c r="J162" s="323"/>
      <c r="K162" s="323"/>
      <c r="L162" s="323"/>
      <c r="M162" s="325"/>
      <c r="N162" s="326">
        <f>SUM(C162:M162)</f>
        <v>2369308</v>
      </c>
      <c r="O162" s="658"/>
    </row>
    <row r="163" spans="1:15" ht="12.75">
      <c r="A163" s="643" t="s">
        <v>18</v>
      </c>
      <c r="B163" s="311" t="s">
        <v>115</v>
      </c>
      <c r="C163" s="327"/>
      <c r="D163" s="312"/>
      <c r="E163" s="312">
        <v>6917756</v>
      </c>
      <c r="F163" s="312"/>
      <c r="G163" s="312"/>
      <c r="H163" s="312"/>
      <c r="I163" s="312"/>
      <c r="J163" s="312"/>
      <c r="K163" s="312"/>
      <c r="L163" s="312"/>
      <c r="M163" s="328"/>
      <c r="N163" s="314">
        <f t="shared" si="12"/>
        <v>6917756</v>
      </c>
      <c r="O163" s="657">
        <f>SUM(N163:N173)</f>
        <v>148073206</v>
      </c>
    </row>
    <row r="164" spans="1:15" ht="12.75">
      <c r="A164" s="643"/>
      <c r="B164" s="284" t="s">
        <v>116</v>
      </c>
      <c r="C164" s="329"/>
      <c r="D164" s="301"/>
      <c r="E164" s="301">
        <v>9313066</v>
      </c>
      <c r="F164" s="301"/>
      <c r="G164" s="301"/>
      <c r="H164" s="301"/>
      <c r="I164" s="301"/>
      <c r="J164" s="301"/>
      <c r="K164" s="301">
        <v>93571</v>
      </c>
      <c r="L164" s="301"/>
      <c r="M164" s="302"/>
      <c r="N164" s="316">
        <f t="shared" si="12"/>
        <v>9406637</v>
      </c>
      <c r="O164" s="657"/>
    </row>
    <row r="165" spans="1:15" ht="22.5" customHeight="1">
      <c r="A165" s="643"/>
      <c r="B165" s="330" t="s">
        <v>227</v>
      </c>
      <c r="C165" s="329"/>
      <c r="D165" s="301"/>
      <c r="E165" s="301">
        <v>14822554</v>
      </c>
      <c r="F165" s="301"/>
      <c r="G165" s="301"/>
      <c r="H165" s="301"/>
      <c r="I165" s="301"/>
      <c r="J165" s="301"/>
      <c r="K165" s="301"/>
      <c r="L165" s="301"/>
      <c r="M165" s="302"/>
      <c r="N165" s="316">
        <f aca="true" t="shared" si="13" ref="N165:N172">SUM(C165:M165)</f>
        <v>14822554</v>
      </c>
      <c r="O165" s="657"/>
    </row>
    <row r="166" spans="1:15" ht="12.75">
      <c r="A166" s="643"/>
      <c r="B166" s="284" t="s">
        <v>118</v>
      </c>
      <c r="C166" s="329"/>
      <c r="D166" s="301"/>
      <c r="E166" s="301">
        <v>106940</v>
      </c>
      <c r="F166" s="301"/>
      <c r="G166" s="301"/>
      <c r="H166" s="301"/>
      <c r="I166" s="301"/>
      <c r="J166" s="301"/>
      <c r="K166" s="301"/>
      <c r="L166" s="301"/>
      <c r="M166" s="302"/>
      <c r="N166" s="316">
        <f t="shared" si="13"/>
        <v>106940</v>
      </c>
      <c r="O166" s="657"/>
    </row>
    <row r="167" spans="1:15" ht="12.75">
      <c r="A167" s="643"/>
      <c r="B167" s="284" t="s">
        <v>119</v>
      </c>
      <c r="C167" s="329"/>
      <c r="D167" s="301"/>
      <c r="E167" s="301">
        <v>15373858</v>
      </c>
      <c r="F167" s="301"/>
      <c r="G167" s="301"/>
      <c r="H167" s="301"/>
      <c r="I167" s="301"/>
      <c r="J167" s="301"/>
      <c r="K167" s="301"/>
      <c r="L167" s="301"/>
      <c r="M167" s="302"/>
      <c r="N167" s="316">
        <f t="shared" si="13"/>
        <v>15373858</v>
      </c>
      <c r="O167" s="657"/>
    </row>
    <row r="168" spans="1:15" ht="12.75">
      <c r="A168" s="643"/>
      <c r="B168" s="284" t="s">
        <v>120</v>
      </c>
      <c r="C168" s="329"/>
      <c r="D168" s="301"/>
      <c r="E168" s="301">
        <v>20761282</v>
      </c>
      <c r="F168" s="301"/>
      <c r="G168" s="301"/>
      <c r="H168" s="301"/>
      <c r="I168" s="301"/>
      <c r="J168" s="301"/>
      <c r="K168" s="301"/>
      <c r="L168" s="301"/>
      <c r="M168" s="302"/>
      <c r="N168" s="316">
        <f t="shared" si="13"/>
        <v>20761282</v>
      </c>
      <c r="O168" s="657"/>
    </row>
    <row r="169" spans="1:15" ht="12.75">
      <c r="A169" s="643"/>
      <c r="B169" s="284" t="s">
        <v>121</v>
      </c>
      <c r="C169" s="329"/>
      <c r="D169" s="301"/>
      <c r="E169" s="301">
        <v>24371213</v>
      </c>
      <c r="F169" s="301"/>
      <c r="G169" s="301"/>
      <c r="H169" s="301"/>
      <c r="I169" s="301"/>
      <c r="J169" s="301"/>
      <c r="K169" s="301"/>
      <c r="L169" s="301"/>
      <c r="M169" s="302"/>
      <c r="N169" s="316">
        <f t="shared" si="13"/>
        <v>24371213</v>
      </c>
      <c r="O169" s="657"/>
    </row>
    <row r="170" spans="1:15" ht="12.75">
      <c r="A170" s="643"/>
      <c r="B170" s="284" t="s">
        <v>122</v>
      </c>
      <c r="C170" s="329"/>
      <c r="D170" s="301"/>
      <c r="E170" s="301">
        <v>49125989</v>
      </c>
      <c r="F170" s="301"/>
      <c r="G170" s="301"/>
      <c r="H170" s="301"/>
      <c r="I170" s="301">
        <v>3771256</v>
      </c>
      <c r="J170" s="301"/>
      <c r="K170" s="301">
        <v>922052</v>
      </c>
      <c r="L170" s="301"/>
      <c r="M170" s="302"/>
      <c r="N170" s="316">
        <f t="shared" si="13"/>
        <v>53819297</v>
      </c>
      <c r="O170" s="657"/>
    </row>
    <row r="171" spans="1:15" ht="12.75">
      <c r="A171" s="643"/>
      <c r="B171" s="284" t="s">
        <v>123</v>
      </c>
      <c r="C171" s="329"/>
      <c r="D171" s="301"/>
      <c r="E171" s="301">
        <v>1028260</v>
      </c>
      <c r="F171" s="301"/>
      <c r="G171" s="301"/>
      <c r="H171" s="301"/>
      <c r="I171" s="301"/>
      <c r="J171" s="301"/>
      <c r="K171" s="301"/>
      <c r="L171" s="301"/>
      <c r="M171" s="302"/>
      <c r="N171" s="316">
        <f t="shared" si="13"/>
        <v>1028260</v>
      </c>
      <c r="O171" s="657"/>
    </row>
    <row r="172" spans="1:15" ht="12.75">
      <c r="A172" s="643"/>
      <c r="B172" s="284" t="s">
        <v>124</v>
      </c>
      <c r="C172" s="329"/>
      <c r="D172" s="301"/>
      <c r="E172" s="301">
        <v>986509</v>
      </c>
      <c r="F172" s="301"/>
      <c r="G172" s="301"/>
      <c r="H172" s="301"/>
      <c r="I172" s="301"/>
      <c r="J172" s="301"/>
      <c r="K172" s="301"/>
      <c r="L172" s="301"/>
      <c r="M172" s="302"/>
      <c r="N172" s="316">
        <f t="shared" si="13"/>
        <v>986509</v>
      </c>
      <c r="O172" s="657"/>
    </row>
    <row r="173" spans="1:15" ht="13.5" thickBot="1">
      <c r="A173" s="644"/>
      <c r="B173" s="322" t="s">
        <v>125</v>
      </c>
      <c r="C173" s="331"/>
      <c r="D173" s="323"/>
      <c r="E173" s="323">
        <v>478900</v>
      </c>
      <c r="F173" s="323"/>
      <c r="G173" s="323"/>
      <c r="H173" s="323"/>
      <c r="I173" s="323"/>
      <c r="J173" s="323"/>
      <c r="K173" s="323"/>
      <c r="L173" s="323"/>
      <c r="M173" s="325"/>
      <c r="N173" s="326">
        <f>SUM(C173:M173)</f>
        <v>478900</v>
      </c>
      <c r="O173" s="658"/>
    </row>
    <row r="174" spans="1:15" ht="12.75">
      <c r="A174" s="642" t="s">
        <v>19</v>
      </c>
      <c r="B174" s="279" t="s">
        <v>182</v>
      </c>
      <c r="C174" s="332"/>
      <c r="D174" s="297"/>
      <c r="E174" s="297">
        <v>9882073</v>
      </c>
      <c r="F174" s="297"/>
      <c r="G174" s="297"/>
      <c r="H174" s="297"/>
      <c r="I174" s="297"/>
      <c r="J174" s="297"/>
      <c r="K174" s="297"/>
      <c r="L174" s="297"/>
      <c r="M174" s="298"/>
      <c r="N174" s="310">
        <f aca="true" t="shared" si="14" ref="N174:N181">SUM(C174:M174)</f>
        <v>9882073</v>
      </c>
      <c r="O174" s="656">
        <f>SUM(N174:N181)</f>
        <v>72670268</v>
      </c>
    </row>
    <row r="175" spans="1:15" ht="12.75">
      <c r="A175" s="643"/>
      <c r="B175" s="284" t="s">
        <v>214</v>
      </c>
      <c r="C175" s="301"/>
      <c r="D175" s="301"/>
      <c r="E175" s="301">
        <v>15114004</v>
      </c>
      <c r="F175" s="301"/>
      <c r="G175" s="301"/>
      <c r="H175" s="301"/>
      <c r="I175" s="301"/>
      <c r="J175" s="301"/>
      <c r="K175" s="301"/>
      <c r="L175" s="301"/>
      <c r="M175" s="302"/>
      <c r="N175" s="316">
        <f t="shared" si="14"/>
        <v>15114004</v>
      </c>
      <c r="O175" s="657"/>
    </row>
    <row r="176" spans="1:15" ht="12.75">
      <c r="A176" s="643"/>
      <c r="B176" s="284" t="s">
        <v>184</v>
      </c>
      <c r="C176" s="301"/>
      <c r="D176" s="301"/>
      <c r="E176" s="301">
        <v>10544533</v>
      </c>
      <c r="F176" s="301"/>
      <c r="G176" s="301"/>
      <c r="H176" s="301"/>
      <c r="I176" s="301"/>
      <c r="J176" s="301"/>
      <c r="K176" s="301"/>
      <c r="L176" s="301"/>
      <c r="M176" s="302"/>
      <c r="N176" s="316">
        <f t="shared" si="14"/>
        <v>10544533</v>
      </c>
      <c r="O176" s="657"/>
    </row>
    <row r="177" spans="1:15" ht="12.75">
      <c r="A177" s="643"/>
      <c r="B177" s="284" t="s">
        <v>185</v>
      </c>
      <c r="C177" s="301"/>
      <c r="D177" s="301"/>
      <c r="E177" s="301">
        <v>22033</v>
      </c>
      <c r="F177" s="301"/>
      <c r="G177" s="301">
        <v>268281</v>
      </c>
      <c r="H177" s="301"/>
      <c r="I177" s="301"/>
      <c r="J177" s="301"/>
      <c r="K177" s="301"/>
      <c r="L177" s="301"/>
      <c r="M177" s="302"/>
      <c r="N177" s="316">
        <f t="shared" si="14"/>
        <v>290314</v>
      </c>
      <c r="O177" s="657"/>
    </row>
    <row r="178" spans="1:15" ht="12.75">
      <c r="A178" s="643"/>
      <c r="B178" s="284" t="s">
        <v>186</v>
      </c>
      <c r="C178" s="301"/>
      <c r="D178" s="301"/>
      <c r="E178" s="301">
        <v>1236752</v>
      </c>
      <c r="F178" s="301"/>
      <c r="G178" s="301"/>
      <c r="H178" s="301"/>
      <c r="I178" s="301"/>
      <c r="J178" s="301"/>
      <c r="K178" s="301"/>
      <c r="L178" s="301"/>
      <c r="M178" s="302"/>
      <c r="N178" s="316">
        <f t="shared" si="14"/>
        <v>1236752</v>
      </c>
      <c r="O178" s="657"/>
    </row>
    <row r="179" spans="1:15" ht="12.75">
      <c r="A179" s="643"/>
      <c r="B179" s="304" t="s">
        <v>187</v>
      </c>
      <c r="C179" s="306"/>
      <c r="D179" s="306"/>
      <c r="E179" s="306">
        <v>4921615</v>
      </c>
      <c r="F179" s="306"/>
      <c r="G179" s="306"/>
      <c r="H179" s="306"/>
      <c r="I179" s="306"/>
      <c r="J179" s="306"/>
      <c r="K179" s="306"/>
      <c r="L179" s="306">
        <v>1518</v>
      </c>
      <c r="M179" s="307"/>
      <c r="N179" s="316">
        <f t="shared" si="14"/>
        <v>4923133</v>
      </c>
      <c r="O179" s="657"/>
    </row>
    <row r="180" spans="1:15" ht="12.75">
      <c r="A180" s="643"/>
      <c r="B180" s="304" t="s">
        <v>188</v>
      </c>
      <c r="C180" s="306">
        <v>2189747</v>
      </c>
      <c r="D180" s="306">
        <v>1722292</v>
      </c>
      <c r="E180" s="306">
        <v>6732753</v>
      </c>
      <c r="F180" s="306"/>
      <c r="G180" s="306">
        <v>21423</v>
      </c>
      <c r="H180" s="306"/>
      <c r="I180" s="306"/>
      <c r="J180" s="306"/>
      <c r="K180" s="306"/>
      <c r="L180" s="306"/>
      <c r="M180" s="307"/>
      <c r="N180" s="316">
        <f t="shared" si="14"/>
        <v>10666215</v>
      </c>
      <c r="O180" s="657"/>
    </row>
    <row r="181" spans="1:15" ht="13.5" thickBot="1">
      <c r="A181" s="643"/>
      <c r="B181" s="304" t="s">
        <v>189</v>
      </c>
      <c r="C181" s="306"/>
      <c r="D181" s="306">
        <v>79225</v>
      </c>
      <c r="E181" s="306">
        <v>18384552</v>
      </c>
      <c r="F181" s="306"/>
      <c r="G181" s="306"/>
      <c r="H181" s="306"/>
      <c r="I181" s="306">
        <v>103519</v>
      </c>
      <c r="J181" s="333"/>
      <c r="K181" s="333">
        <v>1445948</v>
      </c>
      <c r="L181" s="306"/>
      <c r="M181" s="307"/>
      <c r="N181" s="318">
        <f t="shared" si="14"/>
        <v>20013244</v>
      </c>
      <c r="O181" s="657"/>
    </row>
    <row r="182" spans="1:15" ht="12.75">
      <c r="A182" s="642" t="s">
        <v>20</v>
      </c>
      <c r="B182" s="279" t="s">
        <v>191</v>
      </c>
      <c r="C182" s="319"/>
      <c r="D182" s="319">
        <v>2918873</v>
      </c>
      <c r="E182" s="319">
        <v>162150252</v>
      </c>
      <c r="F182" s="319"/>
      <c r="G182" s="319"/>
      <c r="H182" s="297"/>
      <c r="I182" s="297"/>
      <c r="J182" s="297"/>
      <c r="K182" s="297"/>
      <c r="L182" s="297"/>
      <c r="M182" s="298"/>
      <c r="N182" s="310">
        <f aca="true" t="shared" si="15" ref="N182:N187">SUM(C182:M182)</f>
        <v>165069125</v>
      </c>
      <c r="O182" s="656">
        <f>SUM(N182:N187)</f>
        <v>334091934</v>
      </c>
    </row>
    <row r="183" spans="1:15" ht="12.75">
      <c r="A183" s="643"/>
      <c r="B183" s="284" t="s">
        <v>192</v>
      </c>
      <c r="C183" s="334">
        <v>1514802</v>
      </c>
      <c r="D183" s="334">
        <v>4765164</v>
      </c>
      <c r="E183" s="334">
        <v>67496477</v>
      </c>
      <c r="F183" s="334"/>
      <c r="G183" s="334"/>
      <c r="H183" s="301"/>
      <c r="I183" s="301"/>
      <c r="J183" s="301"/>
      <c r="K183" s="301"/>
      <c r="L183" s="301"/>
      <c r="M183" s="302"/>
      <c r="N183" s="316">
        <f t="shared" si="15"/>
        <v>73776443</v>
      </c>
      <c r="O183" s="657"/>
    </row>
    <row r="184" spans="1:15" ht="12.75">
      <c r="A184" s="643"/>
      <c r="B184" s="284" t="s">
        <v>193</v>
      </c>
      <c r="C184" s="334"/>
      <c r="D184" s="334"/>
      <c r="E184" s="334">
        <v>47999829</v>
      </c>
      <c r="F184" s="334"/>
      <c r="G184" s="334">
        <v>130493</v>
      </c>
      <c r="H184" s="335"/>
      <c r="I184" s="301"/>
      <c r="J184" s="301"/>
      <c r="K184" s="301"/>
      <c r="L184" s="301"/>
      <c r="M184" s="302"/>
      <c r="N184" s="316">
        <f t="shared" si="15"/>
        <v>48130322</v>
      </c>
      <c r="O184" s="657"/>
    </row>
    <row r="185" spans="1:15" ht="12.75">
      <c r="A185" s="643"/>
      <c r="B185" s="284" t="s">
        <v>194</v>
      </c>
      <c r="C185" s="334"/>
      <c r="D185" s="334"/>
      <c r="E185" s="334"/>
      <c r="F185" s="334"/>
      <c r="G185" s="334"/>
      <c r="H185" s="301"/>
      <c r="I185" s="301"/>
      <c r="J185" s="301"/>
      <c r="K185" s="301"/>
      <c r="L185" s="301"/>
      <c r="M185" s="302"/>
      <c r="N185" s="316">
        <f t="shared" si="15"/>
        <v>0</v>
      </c>
      <c r="O185" s="657"/>
    </row>
    <row r="186" spans="1:15" ht="12.75">
      <c r="A186" s="643"/>
      <c r="B186" s="284" t="s">
        <v>195</v>
      </c>
      <c r="C186" s="334"/>
      <c r="D186" s="334"/>
      <c r="E186" s="334">
        <v>32657502</v>
      </c>
      <c r="F186" s="334"/>
      <c r="G186" s="334">
        <v>5817116</v>
      </c>
      <c r="H186" s="301"/>
      <c r="I186" s="301"/>
      <c r="J186" s="301"/>
      <c r="K186" s="301"/>
      <c r="L186" s="301"/>
      <c r="M186" s="302"/>
      <c r="N186" s="316">
        <f t="shared" si="15"/>
        <v>38474618</v>
      </c>
      <c r="O186" s="657"/>
    </row>
    <row r="187" spans="1:15" ht="13.5" thickBot="1">
      <c r="A187" s="644"/>
      <c r="B187" s="322" t="s">
        <v>196</v>
      </c>
      <c r="C187" s="324"/>
      <c r="D187" s="324"/>
      <c r="E187" s="324">
        <v>8309311</v>
      </c>
      <c r="F187" s="324"/>
      <c r="G187" s="324">
        <v>332115</v>
      </c>
      <c r="H187" s="323"/>
      <c r="I187" s="323"/>
      <c r="J187" s="323"/>
      <c r="K187" s="323"/>
      <c r="L187" s="323"/>
      <c r="M187" s="325"/>
      <c r="N187" s="326">
        <f t="shared" si="15"/>
        <v>8641426</v>
      </c>
      <c r="O187" s="658"/>
    </row>
    <row r="188" spans="1:15" ht="12.75">
      <c r="A188" s="643" t="s">
        <v>21</v>
      </c>
      <c r="B188" s="311" t="s">
        <v>206</v>
      </c>
      <c r="C188" s="327"/>
      <c r="D188" s="312"/>
      <c r="E188" s="312">
        <v>142070</v>
      </c>
      <c r="F188" s="312"/>
      <c r="G188" s="312"/>
      <c r="H188" s="312"/>
      <c r="I188" s="312"/>
      <c r="J188" s="312"/>
      <c r="K188" s="312"/>
      <c r="L188" s="312"/>
      <c r="M188" s="328"/>
      <c r="N188" s="314">
        <f aca="true" t="shared" si="16" ref="N188:N204">SUM(C188:M188)</f>
        <v>142070</v>
      </c>
      <c r="O188" s="657">
        <f>SUM(N188:N191)</f>
        <v>29573215</v>
      </c>
    </row>
    <row r="189" spans="1:15" ht="12.75">
      <c r="A189" s="643"/>
      <c r="B189" s="304" t="s">
        <v>103</v>
      </c>
      <c r="C189" s="336"/>
      <c r="D189" s="306"/>
      <c r="E189" s="306">
        <v>403344</v>
      </c>
      <c r="F189" s="306"/>
      <c r="G189" s="306"/>
      <c r="H189" s="306"/>
      <c r="I189" s="306"/>
      <c r="J189" s="306"/>
      <c r="K189" s="306"/>
      <c r="L189" s="306"/>
      <c r="M189" s="307"/>
      <c r="N189" s="316">
        <f t="shared" si="16"/>
        <v>403344</v>
      </c>
      <c r="O189" s="657"/>
    </row>
    <row r="190" spans="1:15" ht="12.75">
      <c r="A190" s="643"/>
      <c r="B190" s="304" t="s">
        <v>113</v>
      </c>
      <c r="C190" s="336"/>
      <c r="D190" s="306"/>
      <c r="E190" s="306">
        <v>726337</v>
      </c>
      <c r="F190" s="306"/>
      <c r="G190" s="306"/>
      <c r="H190" s="306"/>
      <c r="I190" s="306"/>
      <c r="J190" s="306"/>
      <c r="K190" s="306"/>
      <c r="L190" s="306"/>
      <c r="M190" s="307"/>
      <c r="N190" s="316">
        <f t="shared" si="16"/>
        <v>726337</v>
      </c>
      <c r="O190" s="657"/>
    </row>
    <row r="191" spans="1:15" ht="13.5" thickBot="1">
      <c r="A191" s="644"/>
      <c r="B191" s="322" t="s">
        <v>114</v>
      </c>
      <c r="C191" s="331"/>
      <c r="D191" s="323"/>
      <c r="E191" s="323">
        <v>28301464</v>
      </c>
      <c r="F191" s="323"/>
      <c r="G191" s="323"/>
      <c r="H191" s="323"/>
      <c r="I191" s="323"/>
      <c r="J191" s="323"/>
      <c r="K191" s="323"/>
      <c r="L191" s="323"/>
      <c r="M191" s="325"/>
      <c r="N191" s="321">
        <f t="shared" si="16"/>
        <v>28301464</v>
      </c>
      <c r="O191" s="658"/>
    </row>
    <row r="192" spans="1:15" ht="13.5" thickBot="1">
      <c r="A192" s="337" t="s">
        <v>23</v>
      </c>
      <c r="B192" s="290" t="s">
        <v>126</v>
      </c>
      <c r="C192" s="338"/>
      <c r="D192" s="292"/>
      <c r="E192" s="292">
        <v>22779608</v>
      </c>
      <c r="F192" s="292"/>
      <c r="G192" s="292"/>
      <c r="H192" s="292"/>
      <c r="I192" s="292"/>
      <c r="J192" s="292"/>
      <c r="K192" s="292"/>
      <c r="L192" s="292"/>
      <c r="M192" s="294"/>
      <c r="N192" s="339">
        <f t="shared" si="16"/>
        <v>22779608</v>
      </c>
      <c r="O192" s="340">
        <f>SUM(N192)</f>
        <v>22779608</v>
      </c>
    </row>
    <row r="193" spans="1:15" ht="12.75">
      <c r="A193" s="642" t="s">
        <v>22</v>
      </c>
      <c r="B193" s="279" t="s">
        <v>105</v>
      </c>
      <c r="C193" s="332"/>
      <c r="D193" s="297"/>
      <c r="E193" s="297">
        <v>2718515</v>
      </c>
      <c r="F193" s="297"/>
      <c r="G193" s="297"/>
      <c r="H193" s="297"/>
      <c r="I193" s="297"/>
      <c r="J193" s="297"/>
      <c r="K193" s="297"/>
      <c r="L193" s="297"/>
      <c r="M193" s="298"/>
      <c r="N193" s="310">
        <f t="shared" si="16"/>
        <v>2718515</v>
      </c>
      <c r="O193" s="656">
        <f>SUM(N193:N197)</f>
        <v>50215150</v>
      </c>
    </row>
    <row r="194" spans="1:15" ht="12.75">
      <c r="A194" s="643"/>
      <c r="B194" s="284" t="s">
        <v>106</v>
      </c>
      <c r="C194" s="329"/>
      <c r="D194" s="301">
        <v>3357</v>
      </c>
      <c r="E194" s="301">
        <v>5868166</v>
      </c>
      <c r="F194" s="301"/>
      <c r="G194" s="301">
        <v>292</v>
      </c>
      <c r="H194" s="301"/>
      <c r="I194" s="301"/>
      <c r="J194" s="301"/>
      <c r="K194" s="301"/>
      <c r="L194" s="301"/>
      <c r="M194" s="302"/>
      <c r="N194" s="316">
        <f t="shared" si="16"/>
        <v>5871815</v>
      </c>
      <c r="O194" s="657"/>
    </row>
    <row r="195" spans="1:15" ht="12.75">
      <c r="A195" s="643"/>
      <c r="B195" s="284" t="s">
        <v>107</v>
      </c>
      <c r="C195" s="329"/>
      <c r="D195" s="301"/>
      <c r="E195" s="301">
        <v>40975483</v>
      </c>
      <c r="F195" s="301"/>
      <c r="G195" s="301"/>
      <c r="H195" s="301"/>
      <c r="I195" s="301"/>
      <c r="J195" s="301"/>
      <c r="K195" s="301">
        <v>649337</v>
      </c>
      <c r="L195" s="301"/>
      <c r="M195" s="302"/>
      <c r="N195" s="316">
        <f t="shared" si="16"/>
        <v>41624820</v>
      </c>
      <c r="O195" s="657"/>
    </row>
    <row r="196" spans="1:15" ht="12.75">
      <c r="A196" s="643"/>
      <c r="B196" s="290" t="s">
        <v>106</v>
      </c>
      <c r="C196" s="338"/>
      <c r="D196" s="292"/>
      <c r="E196" s="292"/>
      <c r="F196" s="292"/>
      <c r="G196" s="292"/>
      <c r="H196" s="292"/>
      <c r="I196" s="292"/>
      <c r="J196" s="292"/>
      <c r="K196" s="292"/>
      <c r="L196" s="292"/>
      <c r="M196" s="294"/>
      <c r="N196" s="316">
        <f t="shared" si="16"/>
        <v>0</v>
      </c>
      <c r="O196" s="657"/>
    </row>
    <row r="197" spans="1:15" ht="13.5" thickBot="1">
      <c r="A197" s="643"/>
      <c r="B197" s="304" t="s">
        <v>108</v>
      </c>
      <c r="C197" s="336"/>
      <c r="D197" s="306"/>
      <c r="E197" s="306"/>
      <c r="F197" s="306"/>
      <c r="G197" s="306"/>
      <c r="H197" s="306"/>
      <c r="I197" s="306"/>
      <c r="J197" s="306"/>
      <c r="K197" s="306"/>
      <c r="L197" s="306"/>
      <c r="M197" s="307"/>
      <c r="N197" s="318">
        <f t="shared" si="16"/>
        <v>0</v>
      </c>
      <c r="O197" s="657"/>
    </row>
    <row r="198" spans="1:15" ht="12.75">
      <c r="A198" s="642" t="s">
        <v>24</v>
      </c>
      <c r="B198" s="279" t="s">
        <v>177</v>
      </c>
      <c r="C198" s="297"/>
      <c r="D198" s="297">
        <v>214225</v>
      </c>
      <c r="E198" s="319"/>
      <c r="F198" s="297"/>
      <c r="G198" s="297"/>
      <c r="H198" s="297"/>
      <c r="I198" s="297"/>
      <c r="J198" s="297"/>
      <c r="K198" s="297"/>
      <c r="L198" s="297"/>
      <c r="M198" s="298"/>
      <c r="N198" s="310">
        <f t="shared" si="16"/>
        <v>214225</v>
      </c>
      <c r="O198" s="656">
        <f>SUM(N198:N202)</f>
        <v>58416128</v>
      </c>
    </row>
    <row r="199" spans="1:15" ht="12.75">
      <c r="A199" s="643"/>
      <c r="B199" s="284" t="s">
        <v>178</v>
      </c>
      <c r="C199" s="301"/>
      <c r="D199" s="301"/>
      <c r="E199" s="334">
        <v>225697</v>
      </c>
      <c r="F199" s="301"/>
      <c r="G199" s="301"/>
      <c r="H199" s="301"/>
      <c r="I199" s="301"/>
      <c r="J199" s="301"/>
      <c r="K199" s="301"/>
      <c r="L199" s="301"/>
      <c r="M199" s="302"/>
      <c r="N199" s="316">
        <f t="shared" si="16"/>
        <v>225697</v>
      </c>
      <c r="O199" s="657"/>
    </row>
    <row r="200" spans="1:15" ht="12.75">
      <c r="A200" s="643"/>
      <c r="B200" s="284" t="s">
        <v>179</v>
      </c>
      <c r="C200" s="301"/>
      <c r="D200" s="301"/>
      <c r="E200" s="334">
        <v>52640660</v>
      </c>
      <c r="F200" s="301"/>
      <c r="G200" s="301"/>
      <c r="H200" s="301"/>
      <c r="I200" s="301"/>
      <c r="J200" s="301"/>
      <c r="K200" s="301"/>
      <c r="L200" s="301">
        <v>3</v>
      </c>
      <c r="M200" s="302"/>
      <c r="N200" s="316">
        <f t="shared" si="16"/>
        <v>52640663</v>
      </c>
      <c r="O200" s="657"/>
    </row>
    <row r="201" spans="1:15" ht="12.75">
      <c r="A201" s="643"/>
      <c r="B201" s="284" t="s">
        <v>180</v>
      </c>
      <c r="C201" s="301">
        <v>3458</v>
      </c>
      <c r="D201" s="301">
        <v>7494</v>
      </c>
      <c r="E201" s="334">
        <v>934925</v>
      </c>
      <c r="F201" s="301"/>
      <c r="G201" s="301"/>
      <c r="H201" s="301"/>
      <c r="I201" s="301"/>
      <c r="J201" s="301"/>
      <c r="K201" s="301"/>
      <c r="L201" s="301"/>
      <c r="M201" s="302"/>
      <c r="N201" s="316">
        <f t="shared" si="16"/>
        <v>945877</v>
      </c>
      <c r="O201" s="657"/>
    </row>
    <row r="202" spans="1:15" ht="13.5" thickBot="1">
      <c r="A202" s="644"/>
      <c r="B202" s="322" t="s">
        <v>181</v>
      </c>
      <c r="C202" s="323"/>
      <c r="D202" s="323"/>
      <c r="E202" s="324">
        <v>4389666</v>
      </c>
      <c r="F202" s="323"/>
      <c r="G202" s="323"/>
      <c r="H202" s="323"/>
      <c r="I202" s="323"/>
      <c r="J202" s="323"/>
      <c r="K202" s="323"/>
      <c r="L202" s="323"/>
      <c r="M202" s="325"/>
      <c r="N202" s="326">
        <f t="shared" si="16"/>
        <v>4389666</v>
      </c>
      <c r="O202" s="658"/>
    </row>
    <row r="203" spans="1:15" ht="12.75">
      <c r="A203" s="643" t="s">
        <v>25</v>
      </c>
      <c r="B203" s="311" t="s">
        <v>134</v>
      </c>
      <c r="C203" s="327"/>
      <c r="D203" s="312"/>
      <c r="E203" s="327">
        <v>18162542</v>
      </c>
      <c r="F203" s="312"/>
      <c r="G203" s="312"/>
      <c r="H203" s="312"/>
      <c r="I203" s="312"/>
      <c r="J203" s="312"/>
      <c r="K203" s="312"/>
      <c r="L203" s="312"/>
      <c r="M203" s="328"/>
      <c r="N203" s="314">
        <f t="shared" si="16"/>
        <v>18162542</v>
      </c>
      <c r="O203" s="657">
        <f>SUM(N203:N213)</f>
        <v>43330337</v>
      </c>
    </row>
    <row r="204" spans="1:15" ht="12.75">
      <c r="A204" s="643"/>
      <c r="B204" s="311" t="s">
        <v>135</v>
      </c>
      <c r="C204" s="336"/>
      <c r="D204" s="306"/>
      <c r="E204" s="336">
        <v>6815528</v>
      </c>
      <c r="F204" s="306"/>
      <c r="G204" s="306"/>
      <c r="H204" s="306"/>
      <c r="I204" s="306"/>
      <c r="J204" s="306"/>
      <c r="K204" s="306"/>
      <c r="L204" s="306"/>
      <c r="M204" s="307"/>
      <c r="N204" s="318">
        <f t="shared" si="16"/>
        <v>6815528</v>
      </c>
      <c r="O204" s="657"/>
    </row>
    <row r="205" spans="1:15" ht="12.75">
      <c r="A205" s="643"/>
      <c r="B205" s="304" t="s">
        <v>136</v>
      </c>
      <c r="C205" s="336"/>
      <c r="D205" s="306"/>
      <c r="E205" s="336">
        <v>1386396</v>
      </c>
      <c r="F205" s="306"/>
      <c r="G205" s="306"/>
      <c r="H205" s="306"/>
      <c r="I205" s="306"/>
      <c r="J205" s="306"/>
      <c r="K205" s="306"/>
      <c r="L205" s="306"/>
      <c r="M205" s="307"/>
      <c r="N205" s="318">
        <f aca="true" t="shared" si="17" ref="N205:N212">SUM(C205:M205)</f>
        <v>1386396</v>
      </c>
      <c r="O205" s="657"/>
    </row>
    <row r="206" spans="1:15" ht="12.75">
      <c r="A206" s="643"/>
      <c r="B206" s="304" t="s">
        <v>137</v>
      </c>
      <c r="C206" s="336"/>
      <c r="D206" s="306"/>
      <c r="E206" s="336">
        <v>1342162</v>
      </c>
      <c r="F206" s="306"/>
      <c r="G206" s="306"/>
      <c r="H206" s="306"/>
      <c r="I206" s="306"/>
      <c r="J206" s="306"/>
      <c r="K206" s="306"/>
      <c r="L206" s="306"/>
      <c r="M206" s="307"/>
      <c r="N206" s="318">
        <f t="shared" si="17"/>
        <v>1342162</v>
      </c>
      <c r="O206" s="657"/>
    </row>
    <row r="207" spans="1:15" ht="12.75">
      <c r="A207" s="643"/>
      <c r="B207" s="304" t="s">
        <v>138</v>
      </c>
      <c r="C207" s="336"/>
      <c r="D207" s="306"/>
      <c r="E207" s="336">
        <v>420820</v>
      </c>
      <c r="F207" s="306"/>
      <c r="G207" s="306"/>
      <c r="H207" s="306"/>
      <c r="I207" s="306"/>
      <c r="J207" s="306"/>
      <c r="K207" s="306"/>
      <c r="L207" s="306"/>
      <c r="M207" s="307"/>
      <c r="N207" s="318">
        <f t="shared" si="17"/>
        <v>420820</v>
      </c>
      <c r="O207" s="657"/>
    </row>
    <row r="208" spans="1:15" ht="12.75">
      <c r="A208" s="643"/>
      <c r="B208" s="304" t="s">
        <v>139</v>
      </c>
      <c r="C208" s="336"/>
      <c r="D208" s="306"/>
      <c r="E208" s="336">
        <v>694868</v>
      </c>
      <c r="F208" s="306"/>
      <c r="G208" s="306"/>
      <c r="H208" s="306"/>
      <c r="I208" s="306"/>
      <c r="J208" s="306"/>
      <c r="K208" s="306"/>
      <c r="L208" s="306"/>
      <c r="M208" s="307"/>
      <c r="N208" s="318">
        <f t="shared" si="17"/>
        <v>694868</v>
      </c>
      <c r="O208" s="657"/>
    </row>
    <row r="209" spans="1:15" ht="12.75">
      <c r="A209" s="643"/>
      <c r="B209" s="304" t="s">
        <v>140</v>
      </c>
      <c r="C209" s="336"/>
      <c r="D209" s="306"/>
      <c r="E209" s="306">
        <v>1003193</v>
      </c>
      <c r="F209" s="306"/>
      <c r="G209" s="306"/>
      <c r="H209" s="306"/>
      <c r="I209" s="306"/>
      <c r="J209" s="306"/>
      <c r="K209" s="306"/>
      <c r="L209" s="306"/>
      <c r="M209" s="307"/>
      <c r="N209" s="318">
        <f t="shared" si="17"/>
        <v>1003193</v>
      </c>
      <c r="O209" s="657"/>
    </row>
    <row r="210" spans="1:15" ht="12.75">
      <c r="A210" s="643"/>
      <c r="B210" s="304" t="s">
        <v>141</v>
      </c>
      <c r="C210" s="336"/>
      <c r="D210" s="306"/>
      <c r="E210" s="306">
        <v>787463</v>
      </c>
      <c r="F210" s="306">
        <v>1495</v>
      </c>
      <c r="G210" s="306">
        <v>4368757</v>
      </c>
      <c r="H210" s="306">
        <v>19975</v>
      </c>
      <c r="I210" s="306">
        <v>81025</v>
      </c>
      <c r="J210" s="306"/>
      <c r="K210" s="306"/>
      <c r="L210" s="306"/>
      <c r="M210" s="307"/>
      <c r="N210" s="318">
        <f t="shared" si="17"/>
        <v>5258715</v>
      </c>
      <c r="O210" s="657"/>
    </row>
    <row r="211" spans="1:15" ht="12.75">
      <c r="A211" s="643"/>
      <c r="B211" s="304" t="s">
        <v>142</v>
      </c>
      <c r="C211" s="336"/>
      <c r="D211" s="306"/>
      <c r="E211" s="306">
        <v>1878669</v>
      </c>
      <c r="F211" s="306"/>
      <c r="G211" s="306"/>
      <c r="H211" s="306"/>
      <c r="I211" s="306"/>
      <c r="J211" s="306"/>
      <c r="K211" s="306"/>
      <c r="L211" s="306"/>
      <c r="M211" s="307"/>
      <c r="N211" s="318">
        <f t="shared" si="17"/>
        <v>1878669</v>
      </c>
      <c r="O211" s="657"/>
    </row>
    <row r="212" spans="1:15" ht="12.75">
      <c r="A212" s="643"/>
      <c r="B212" s="304" t="s">
        <v>143</v>
      </c>
      <c r="C212" s="336"/>
      <c r="D212" s="306"/>
      <c r="E212" s="306">
        <v>5923186</v>
      </c>
      <c r="F212" s="306"/>
      <c r="G212" s="306"/>
      <c r="H212" s="306"/>
      <c r="I212" s="306"/>
      <c r="J212" s="306"/>
      <c r="K212" s="306"/>
      <c r="L212" s="306">
        <v>66</v>
      </c>
      <c r="M212" s="307"/>
      <c r="N212" s="318">
        <f t="shared" si="17"/>
        <v>5923252</v>
      </c>
      <c r="O212" s="657"/>
    </row>
    <row r="213" spans="1:15" ht="13.5" thickBot="1">
      <c r="A213" s="643"/>
      <c r="B213" s="304" t="s">
        <v>144</v>
      </c>
      <c r="C213" s="336"/>
      <c r="D213" s="306"/>
      <c r="E213" s="306">
        <v>444192</v>
      </c>
      <c r="F213" s="306"/>
      <c r="G213" s="306"/>
      <c r="H213" s="306"/>
      <c r="I213" s="306"/>
      <c r="J213" s="306"/>
      <c r="K213" s="306"/>
      <c r="L213" s="306"/>
      <c r="M213" s="307"/>
      <c r="N213" s="318">
        <f aca="true" t="shared" si="18" ref="N213:N219">SUM(C213:M213)</f>
        <v>444192</v>
      </c>
      <c r="O213" s="657"/>
    </row>
    <row r="214" spans="1:15" ht="12.75">
      <c r="A214" s="642" t="s">
        <v>33</v>
      </c>
      <c r="B214" s="279" t="s">
        <v>149</v>
      </c>
      <c r="C214" s="297"/>
      <c r="D214" s="297"/>
      <c r="E214" s="297">
        <v>506336</v>
      </c>
      <c r="F214" s="297"/>
      <c r="G214" s="297"/>
      <c r="H214" s="297"/>
      <c r="I214" s="297"/>
      <c r="J214" s="297"/>
      <c r="K214" s="297"/>
      <c r="L214" s="297"/>
      <c r="M214" s="298"/>
      <c r="N214" s="310">
        <f t="shared" si="18"/>
        <v>506336</v>
      </c>
      <c r="O214" s="656">
        <f>SUM(N214:N219)</f>
        <v>14518180</v>
      </c>
    </row>
    <row r="215" spans="1:15" ht="12.75">
      <c r="A215" s="643"/>
      <c r="B215" s="284" t="s">
        <v>150</v>
      </c>
      <c r="C215" s="301"/>
      <c r="D215" s="301"/>
      <c r="E215" s="301">
        <v>8921918</v>
      </c>
      <c r="F215" s="301"/>
      <c r="G215" s="301"/>
      <c r="H215" s="301"/>
      <c r="I215" s="301"/>
      <c r="J215" s="301"/>
      <c r="K215" s="301"/>
      <c r="L215" s="301"/>
      <c r="M215" s="302"/>
      <c r="N215" s="316">
        <f t="shared" si="18"/>
        <v>8921918</v>
      </c>
      <c r="O215" s="657"/>
    </row>
    <row r="216" spans="1:15" ht="12.75">
      <c r="A216" s="643"/>
      <c r="B216" s="284" t="s">
        <v>151</v>
      </c>
      <c r="C216" s="301"/>
      <c r="D216" s="301"/>
      <c r="E216" s="301">
        <v>1974765</v>
      </c>
      <c r="F216" s="301"/>
      <c r="G216" s="301"/>
      <c r="H216" s="301"/>
      <c r="I216" s="301"/>
      <c r="J216" s="301"/>
      <c r="K216" s="301"/>
      <c r="L216" s="301"/>
      <c r="M216" s="302"/>
      <c r="N216" s="316">
        <f t="shared" si="18"/>
        <v>1974765</v>
      </c>
      <c r="O216" s="657"/>
    </row>
    <row r="217" spans="1:15" ht="12.75">
      <c r="A217" s="643"/>
      <c r="B217" s="284" t="s">
        <v>152</v>
      </c>
      <c r="C217" s="301"/>
      <c r="D217" s="301"/>
      <c r="E217" s="301">
        <v>433260</v>
      </c>
      <c r="F217" s="301"/>
      <c r="G217" s="301"/>
      <c r="H217" s="301"/>
      <c r="I217" s="301"/>
      <c r="J217" s="301"/>
      <c r="K217" s="301"/>
      <c r="L217" s="301"/>
      <c r="M217" s="302"/>
      <c r="N217" s="316">
        <f t="shared" si="18"/>
        <v>433260</v>
      </c>
      <c r="O217" s="657"/>
    </row>
    <row r="218" spans="1:15" ht="12.75">
      <c r="A218" s="643"/>
      <c r="B218" s="284" t="s">
        <v>153</v>
      </c>
      <c r="C218" s="301"/>
      <c r="D218" s="301">
        <v>1800</v>
      </c>
      <c r="E218" s="301">
        <v>925793</v>
      </c>
      <c r="F218" s="301"/>
      <c r="G218" s="301"/>
      <c r="H218" s="301"/>
      <c r="I218" s="301"/>
      <c r="J218" s="301"/>
      <c r="K218" s="301"/>
      <c r="L218" s="301"/>
      <c r="M218" s="302"/>
      <c r="N218" s="316">
        <f t="shared" si="18"/>
        <v>927593</v>
      </c>
      <c r="O218" s="657"/>
    </row>
    <row r="219" spans="1:15" ht="13.5" thickBot="1">
      <c r="A219" s="644"/>
      <c r="B219" s="322" t="s">
        <v>154</v>
      </c>
      <c r="C219" s="323"/>
      <c r="D219" s="323"/>
      <c r="E219" s="323">
        <v>1754308</v>
      </c>
      <c r="F219" s="323"/>
      <c r="G219" s="323"/>
      <c r="H219" s="323"/>
      <c r="I219" s="323"/>
      <c r="J219" s="323"/>
      <c r="K219" s="323"/>
      <c r="L219" s="323"/>
      <c r="M219" s="325"/>
      <c r="N219" s="326">
        <f t="shared" si="18"/>
        <v>1754308</v>
      </c>
      <c r="O219" s="658"/>
    </row>
    <row r="220" spans="1:15" ht="12.75">
      <c r="A220" s="643" t="s">
        <v>27</v>
      </c>
      <c r="B220" s="311" t="s">
        <v>109</v>
      </c>
      <c r="C220" s="327"/>
      <c r="D220" s="335"/>
      <c r="E220" s="312">
        <v>10695106</v>
      </c>
      <c r="F220" s="312"/>
      <c r="G220" s="312"/>
      <c r="H220" s="312"/>
      <c r="I220" s="312"/>
      <c r="J220" s="312"/>
      <c r="K220" s="312"/>
      <c r="L220" s="312"/>
      <c r="M220" s="328"/>
      <c r="N220" s="314">
        <f aca="true" t="shared" si="19" ref="N220:N225">SUM(C220:M220)</f>
        <v>10695106</v>
      </c>
      <c r="O220" s="657">
        <f>SUM(N220:N223)</f>
        <v>53340129</v>
      </c>
    </row>
    <row r="221" spans="1:15" ht="12.75">
      <c r="A221" s="643"/>
      <c r="B221" s="284" t="s">
        <v>110</v>
      </c>
      <c r="C221" s="329">
        <v>4979400</v>
      </c>
      <c r="D221" s="301">
        <v>15668506</v>
      </c>
      <c r="E221" s="301">
        <v>1480888</v>
      </c>
      <c r="F221" s="301"/>
      <c r="G221" s="301">
        <v>3071175</v>
      </c>
      <c r="H221" s="306"/>
      <c r="I221" s="306"/>
      <c r="J221" s="301"/>
      <c r="K221" s="301">
        <v>749796</v>
      </c>
      <c r="L221" s="301"/>
      <c r="M221" s="302"/>
      <c r="N221" s="316">
        <f t="shared" si="19"/>
        <v>25949765</v>
      </c>
      <c r="O221" s="657"/>
    </row>
    <row r="222" spans="1:15" ht="12.75">
      <c r="A222" s="643"/>
      <c r="B222" s="284" t="s">
        <v>111</v>
      </c>
      <c r="C222" s="329"/>
      <c r="D222" s="301"/>
      <c r="E222" s="301">
        <v>4359603</v>
      </c>
      <c r="F222" s="301"/>
      <c r="G222" s="301">
        <v>5234966</v>
      </c>
      <c r="H222" s="306"/>
      <c r="I222" s="306"/>
      <c r="J222" s="301"/>
      <c r="K222" s="301"/>
      <c r="L222" s="301"/>
      <c r="M222" s="302"/>
      <c r="N222" s="316">
        <f t="shared" si="19"/>
        <v>9594569</v>
      </c>
      <c r="O222" s="657"/>
    </row>
    <row r="223" spans="1:15" ht="13.5" thickBot="1">
      <c r="A223" s="644"/>
      <c r="B223" s="322" t="s">
        <v>112</v>
      </c>
      <c r="C223" s="331"/>
      <c r="D223" s="323">
        <v>6842</v>
      </c>
      <c r="E223" s="323"/>
      <c r="F223" s="323"/>
      <c r="G223" s="323">
        <v>7093847</v>
      </c>
      <c r="H223" s="323"/>
      <c r="I223" s="323"/>
      <c r="J223" s="323"/>
      <c r="K223" s="323"/>
      <c r="L223" s="323"/>
      <c r="M223" s="325"/>
      <c r="N223" s="326">
        <f t="shared" si="19"/>
        <v>7100689</v>
      </c>
      <c r="O223" s="658"/>
    </row>
    <row r="224" spans="1:15" ht="12.75">
      <c r="A224" s="642" t="s">
        <v>28</v>
      </c>
      <c r="B224" s="341" t="s">
        <v>158</v>
      </c>
      <c r="C224" s="342"/>
      <c r="D224" s="343"/>
      <c r="E224" s="344">
        <v>91608721</v>
      </c>
      <c r="F224" s="344"/>
      <c r="G224" s="344">
        <v>4826116</v>
      </c>
      <c r="H224" s="344"/>
      <c r="I224" s="344"/>
      <c r="J224" s="343"/>
      <c r="K224" s="343"/>
      <c r="L224" s="343"/>
      <c r="M224" s="345"/>
      <c r="N224" s="310">
        <f t="shared" si="19"/>
        <v>96434837</v>
      </c>
      <c r="O224" s="656">
        <f>SUM(N224:N237)</f>
        <v>233944905</v>
      </c>
    </row>
    <row r="225" spans="1:15" ht="12.75">
      <c r="A225" s="643"/>
      <c r="B225" s="284" t="s">
        <v>159</v>
      </c>
      <c r="C225" s="301"/>
      <c r="D225" s="301"/>
      <c r="E225" s="334">
        <v>3573599</v>
      </c>
      <c r="F225" s="334"/>
      <c r="G225" s="334"/>
      <c r="H225" s="334"/>
      <c r="I225" s="334"/>
      <c r="J225" s="301"/>
      <c r="K225" s="301"/>
      <c r="L225" s="301"/>
      <c r="M225" s="302"/>
      <c r="N225" s="314">
        <f t="shared" si="19"/>
        <v>3573599</v>
      </c>
      <c r="O225" s="657"/>
    </row>
    <row r="226" spans="1:15" ht="12.75">
      <c r="A226" s="643"/>
      <c r="B226" s="284" t="s">
        <v>170</v>
      </c>
      <c r="C226" s="301"/>
      <c r="D226" s="301"/>
      <c r="E226" s="334"/>
      <c r="F226" s="334"/>
      <c r="G226" s="334"/>
      <c r="H226" s="334"/>
      <c r="I226" s="334">
        <v>3796085</v>
      </c>
      <c r="J226" s="334"/>
      <c r="K226" s="334">
        <v>727423</v>
      </c>
      <c r="L226" s="301"/>
      <c r="M226" s="302">
        <v>420322</v>
      </c>
      <c r="N226" s="314">
        <f>SUM(C226:M226)</f>
        <v>4943830</v>
      </c>
      <c r="O226" s="657"/>
    </row>
    <row r="227" spans="1:15" ht="12.75">
      <c r="A227" s="643"/>
      <c r="B227" s="284" t="s">
        <v>160</v>
      </c>
      <c r="C227" s="301"/>
      <c r="D227" s="301"/>
      <c r="E227" s="334"/>
      <c r="F227" s="334"/>
      <c r="G227" s="334"/>
      <c r="H227" s="334"/>
      <c r="I227" s="334"/>
      <c r="J227" s="301"/>
      <c r="K227" s="301"/>
      <c r="L227" s="301"/>
      <c r="M227" s="302"/>
      <c r="N227" s="314">
        <f aca="true" t="shared" si="20" ref="N227:N236">SUM(C227:M227)</f>
        <v>0</v>
      </c>
      <c r="O227" s="657"/>
    </row>
    <row r="228" spans="1:15" ht="12.75">
      <c r="A228" s="643"/>
      <c r="B228" s="284" t="s">
        <v>161</v>
      </c>
      <c r="C228" s="301"/>
      <c r="D228" s="301"/>
      <c r="E228" s="334">
        <v>369255</v>
      </c>
      <c r="F228" s="334"/>
      <c r="G228" s="334"/>
      <c r="H228" s="334"/>
      <c r="I228" s="334"/>
      <c r="J228" s="301"/>
      <c r="K228" s="301"/>
      <c r="L228" s="301"/>
      <c r="M228" s="302"/>
      <c r="N228" s="314">
        <f t="shared" si="20"/>
        <v>369255</v>
      </c>
      <c r="O228" s="657"/>
    </row>
    <row r="229" spans="1:15" ht="12.75">
      <c r="A229" s="643"/>
      <c r="B229" s="284" t="s">
        <v>162</v>
      </c>
      <c r="C229" s="301">
        <v>5284357</v>
      </c>
      <c r="D229" s="301"/>
      <c r="E229" s="334"/>
      <c r="F229" s="301"/>
      <c r="G229" s="301"/>
      <c r="H229" s="301"/>
      <c r="I229" s="301">
        <v>593908</v>
      </c>
      <c r="J229" s="301"/>
      <c r="K229" s="301">
        <v>152914</v>
      </c>
      <c r="L229" s="301"/>
      <c r="M229" s="302"/>
      <c r="N229" s="314">
        <f t="shared" si="20"/>
        <v>6031179</v>
      </c>
      <c r="O229" s="657"/>
    </row>
    <row r="230" spans="1:15" ht="12.75">
      <c r="A230" s="643"/>
      <c r="B230" s="284" t="s">
        <v>163</v>
      </c>
      <c r="C230" s="301"/>
      <c r="D230" s="301"/>
      <c r="E230" s="334">
        <v>11048216</v>
      </c>
      <c r="F230" s="301"/>
      <c r="G230" s="301"/>
      <c r="H230" s="301">
        <v>10144</v>
      </c>
      <c r="I230" s="301">
        <v>15003055</v>
      </c>
      <c r="J230" s="301">
        <v>4290</v>
      </c>
      <c r="K230" s="301">
        <v>2180995</v>
      </c>
      <c r="L230" s="301"/>
      <c r="M230" s="302"/>
      <c r="N230" s="314">
        <f t="shared" si="20"/>
        <v>28246700</v>
      </c>
      <c r="O230" s="657"/>
    </row>
    <row r="231" spans="1:17" ht="12.75">
      <c r="A231" s="643"/>
      <c r="B231" s="284" t="s">
        <v>164</v>
      </c>
      <c r="C231" s="301"/>
      <c r="D231" s="301"/>
      <c r="E231" s="334">
        <v>1957987</v>
      </c>
      <c r="F231" s="301"/>
      <c r="G231" s="301"/>
      <c r="H231" s="301"/>
      <c r="I231" s="301"/>
      <c r="J231" s="301"/>
      <c r="K231" s="301"/>
      <c r="L231" s="301"/>
      <c r="M231" s="302"/>
      <c r="N231" s="314">
        <f t="shared" si="20"/>
        <v>1957987</v>
      </c>
      <c r="O231" s="657"/>
      <c r="Q231" s="61"/>
    </row>
    <row r="232" spans="1:15" ht="12.75">
      <c r="A232" s="643"/>
      <c r="B232" s="284" t="s">
        <v>165</v>
      </c>
      <c r="C232" s="301"/>
      <c r="D232" s="301"/>
      <c r="E232" s="334">
        <v>29903117</v>
      </c>
      <c r="F232" s="301"/>
      <c r="G232" s="301"/>
      <c r="H232" s="301"/>
      <c r="I232" s="301"/>
      <c r="J232" s="301"/>
      <c r="K232" s="301"/>
      <c r="L232" s="301"/>
      <c r="M232" s="302"/>
      <c r="N232" s="314">
        <f t="shared" si="20"/>
        <v>29903117</v>
      </c>
      <c r="O232" s="657"/>
    </row>
    <row r="233" spans="1:15" ht="12.75">
      <c r="A233" s="643"/>
      <c r="B233" s="284" t="s">
        <v>166</v>
      </c>
      <c r="C233" s="301"/>
      <c r="D233" s="301">
        <v>11629</v>
      </c>
      <c r="E233" s="334">
        <v>35327811</v>
      </c>
      <c r="F233" s="301"/>
      <c r="G233" s="301">
        <v>2098248</v>
      </c>
      <c r="H233" s="301"/>
      <c r="I233" s="301"/>
      <c r="J233" s="301"/>
      <c r="K233" s="301"/>
      <c r="L233" s="301"/>
      <c r="M233" s="302"/>
      <c r="N233" s="314">
        <f t="shared" si="20"/>
        <v>37437688</v>
      </c>
      <c r="O233" s="657"/>
    </row>
    <row r="234" spans="1:15" ht="12.75">
      <c r="A234" s="643"/>
      <c r="B234" s="284" t="s">
        <v>167</v>
      </c>
      <c r="C234" s="301"/>
      <c r="D234" s="301"/>
      <c r="E234" s="334"/>
      <c r="F234" s="301"/>
      <c r="G234" s="346">
        <v>223761</v>
      </c>
      <c r="H234" s="301"/>
      <c r="I234" s="301"/>
      <c r="J234" s="301"/>
      <c r="K234" s="301"/>
      <c r="L234" s="301"/>
      <c r="M234" s="302"/>
      <c r="N234" s="314">
        <f t="shared" si="20"/>
        <v>223761</v>
      </c>
      <c r="O234" s="657"/>
    </row>
    <row r="235" spans="1:15" ht="12.75">
      <c r="A235" s="643"/>
      <c r="B235" s="284" t="s">
        <v>168</v>
      </c>
      <c r="C235" s="301"/>
      <c r="D235" s="301"/>
      <c r="E235" s="334">
        <v>20306307</v>
      </c>
      <c r="F235" s="301"/>
      <c r="G235" s="301"/>
      <c r="H235" s="301"/>
      <c r="I235" s="301"/>
      <c r="J235" s="301"/>
      <c r="K235" s="301"/>
      <c r="L235" s="301"/>
      <c r="M235" s="302"/>
      <c r="N235" s="314">
        <f t="shared" si="20"/>
        <v>20306307</v>
      </c>
      <c r="O235" s="657"/>
    </row>
    <row r="236" spans="1:15" ht="12.75">
      <c r="A236" s="643"/>
      <c r="B236" s="304" t="s">
        <v>190</v>
      </c>
      <c r="C236" s="306"/>
      <c r="D236" s="306"/>
      <c r="E236" s="333"/>
      <c r="F236" s="306"/>
      <c r="G236" s="306"/>
      <c r="H236" s="306"/>
      <c r="I236" s="306"/>
      <c r="J236" s="306"/>
      <c r="K236" s="306"/>
      <c r="L236" s="306"/>
      <c r="M236" s="307"/>
      <c r="N236" s="316">
        <f t="shared" si="20"/>
        <v>0</v>
      </c>
      <c r="O236" s="657"/>
    </row>
    <row r="237" spans="1:15" ht="13.5" thickBot="1">
      <c r="A237" s="644"/>
      <c r="B237" s="304" t="s">
        <v>169</v>
      </c>
      <c r="C237" s="306">
        <v>1158109</v>
      </c>
      <c r="D237" s="306">
        <v>1804650</v>
      </c>
      <c r="E237" s="333">
        <v>1553886</v>
      </c>
      <c r="F237" s="306"/>
      <c r="G237" s="306"/>
      <c r="H237" s="306"/>
      <c r="I237" s="306"/>
      <c r="J237" s="306"/>
      <c r="K237" s="306"/>
      <c r="L237" s="306"/>
      <c r="M237" s="307"/>
      <c r="N237" s="321">
        <f>SUM(C237:M237)</f>
        <v>4516645</v>
      </c>
      <c r="O237" s="657"/>
    </row>
    <row r="238" spans="1:15" ht="12.75">
      <c r="A238" s="648" t="s">
        <v>29</v>
      </c>
      <c r="B238" s="347" t="s">
        <v>197</v>
      </c>
      <c r="C238" s="297"/>
      <c r="D238" s="319"/>
      <c r="E238" s="319">
        <v>9233144</v>
      </c>
      <c r="F238" s="297"/>
      <c r="G238" s="297"/>
      <c r="H238" s="297"/>
      <c r="I238" s="297"/>
      <c r="J238" s="297"/>
      <c r="K238" s="297"/>
      <c r="L238" s="297"/>
      <c r="M238" s="298"/>
      <c r="N238" s="310">
        <f>SUM(C238:M238)</f>
        <v>9233144</v>
      </c>
      <c r="O238" s="656">
        <f>SUM(N238:N241)</f>
        <v>60454000</v>
      </c>
    </row>
    <row r="239" spans="1:15" ht="12.75">
      <c r="A239" s="649"/>
      <c r="B239" s="348" t="s">
        <v>198</v>
      </c>
      <c r="C239" s="301"/>
      <c r="D239" s="334"/>
      <c r="E239" s="334">
        <v>171637</v>
      </c>
      <c r="F239" s="301"/>
      <c r="G239" s="301"/>
      <c r="H239" s="301"/>
      <c r="I239" s="301"/>
      <c r="J239" s="301"/>
      <c r="K239" s="301"/>
      <c r="L239" s="301"/>
      <c r="M239" s="302"/>
      <c r="N239" s="316">
        <f>SUM(C239:M239)</f>
        <v>171637</v>
      </c>
      <c r="O239" s="657"/>
    </row>
    <row r="240" spans="1:15" ht="12.75">
      <c r="A240" s="649"/>
      <c r="B240" s="348" t="s">
        <v>199</v>
      </c>
      <c r="C240" s="301"/>
      <c r="D240" s="334">
        <v>138663</v>
      </c>
      <c r="E240" s="334">
        <v>4497985</v>
      </c>
      <c r="F240" s="301"/>
      <c r="G240" s="301"/>
      <c r="H240" s="301"/>
      <c r="I240" s="301"/>
      <c r="J240" s="301"/>
      <c r="K240" s="301"/>
      <c r="L240" s="301"/>
      <c r="M240" s="302"/>
      <c r="N240" s="316">
        <f>SUM(C240:M240)</f>
        <v>4636648</v>
      </c>
      <c r="O240" s="657"/>
    </row>
    <row r="241" spans="1:15" ht="13.5" thickBot="1">
      <c r="A241" s="650"/>
      <c r="B241" s="349" t="s">
        <v>200</v>
      </c>
      <c r="C241" s="323"/>
      <c r="D241" s="324"/>
      <c r="E241" s="324">
        <v>46412571</v>
      </c>
      <c r="F241" s="323"/>
      <c r="G241" s="323"/>
      <c r="H241" s="323"/>
      <c r="I241" s="323"/>
      <c r="J241" s="323"/>
      <c r="K241" s="323"/>
      <c r="L241" s="323"/>
      <c r="M241" s="325"/>
      <c r="N241" s="326">
        <f>SUM(C241:M241)</f>
        <v>46412571</v>
      </c>
      <c r="O241" s="658"/>
    </row>
    <row r="242" spans="1:15" ht="15.75" thickBot="1">
      <c r="A242" s="625" t="s">
        <v>14</v>
      </c>
      <c r="B242" s="626"/>
      <c r="C242" s="252">
        <f>SUM(C143:C241)</f>
        <v>15129873</v>
      </c>
      <c r="D242" s="252">
        <f aca="true" t="shared" si="21" ref="D242:M242">SUM(D143:D241)</f>
        <v>47690584</v>
      </c>
      <c r="E242" s="252">
        <f t="shared" si="21"/>
        <v>1174719417</v>
      </c>
      <c r="F242" s="252">
        <f t="shared" si="21"/>
        <v>1495</v>
      </c>
      <c r="G242" s="252">
        <f t="shared" si="21"/>
        <v>41902588</v>
      </c>
      <c r="H242" s="252">
        <f t="shared" si="21"/>
        <v>30119</v>
      </c>
      <c r="I242" s="252">
        <f t="shared" si="21"/>
        <v>24890919</v>
      </c>
      <c r="J242" s="252">
        <f t="shared" si="21"/>
        <v>447428</v>
      </c>
      <c r="K242" s="252">
        <f>SUM(K143:K241)</f>
        <v>7259516</v>
      </c>
      <c r="L242" s="252">
        <f t="shared" si="21"/>
        <v>1587</v>
      </c>
      <c r="M242" s="252">
        <f t="shared" si="21"/>
        <v>420831</v>
      </c>
      <c r="N242" s="253">
        <f>SUM(N143:N241)</f>
        <v>1312494357</v>
      </c>
      <c r="O242" s="254">
        <f>SUM(O143:O241)</f>
        <v>1312494357</v>
      </c>
    </row>
    <row r="243" spans="1:17" ht="12.75">
      <c r="A243" s="269" t="s">
        <v>215</v>
      </c>
      <c r="B243" s="269"/>
      <c r="C243" s="271"/>
      <c r="D243" s="271"/>
      <c r="E243" s="271"/>
      <c r="F243" s="271"/>
      <c r="G243" s="271"/>
      <c r="H243" s="271"/>
      <c r="I243" s="271"/>
      <c r="J243" s="271"/>
      <c r="K243" s="271"/>
      <c r="L243" s="271"/>
      <c r="M243" s="271"/>
      <c r="N243" s="271"/>
      <c r="O243" s="148" t="s">
        <v>36</v>
      </c>
      <c r="Q243" s="61"/>
    </row>
    <row r="244" spans="1:15" ht="12.75">
      <c r="A244" s="653" t="s">
        <v>254</v>
      </c>
      <c r="B244" s="653"/>
      <c r="C244" s="653"/>
      <c r="D244" s="653"/>
      <c r="E244" s="653"/>
      <c r="O244" s="148" t="s">
        <v>257</v>
      </c>
    </row>
    <row r="245" spans="1:15" ht="12.75">
      <c r="A245" s="398" t="s">
        <v>255</v>
      </c>
      <c r="B245" s="399">
        <v>273430</v>
      </c>
      <c r="C245" s="400" t="s">
        <v>93</v>
      </c>
      <c r="D245" s="401"/>
      <c r="E245" s="401"/>
      <c r="O245" s="148" t="s">
        <v>260</v>
      </c>
    </row>
    <row r="246" spans="1:5" ht="12.75">
      <c r="A246" s="398" t="s">
        <v>92</v>
      </c>
      <c r="B246" s="399">
        <v>41500</v>
      </c>
      <c r="C246" s="400" t="s">
        <v>93</v>
      </c>
      <c r="D246" s="401"/>
      <c r="E246" s="401"/>
    </row>
    <row r="247" spans="1:5" ht="12.75">
      <c r="A247" s="402" t="s">
        <v>97</v>
      </c>
      <c r="B247" s="399">
        <v>7665444</v>
      </c>
      <c r="C247" s="400" t="s">
        <v>93</v>
      </c>
      <c r="D247" s="401"/>
      <c r="E247" s="401"/>
    </row>
    <row r="248" spans="1:14" ht="12.75">
      <c r="A248" s="153"/>
      <c r="B248" s="153"/>
      <c r="C248" s="154"/>
      <c r="D248" s="152"/>
      <c r="E248" s="148"/>
      <c r="F248" s="148"/>
      <c r="G248" s="148"/>
      <c r="H248" s="148"/>
      <c r="I248" s="148"/>
      <c r="J248" s="148"/>
      <c r="K248" s="148"/>
      <c r="L248" s="148"/>
      <c r="M248" s="148"/>
      <c r="N248" s="148"/>
    </row>
    <row r="249" spans="1:14" ht="12.75">
      <c r="A249" s="153"/>
      <c r="B249" s="153"/>
      <c r="C249" s="154"/>
      <c r="D249" s="152"/>
      <c r="E249" s="148"/>
      <c r="F249" s="148"/>
      <c r="G249" s="148"/>
      <c r="H249" s="148"/>
      <c r="I249" s="148"/>
      <c r="J249" s="148"/>
      <c r="K249" s="148"/>
      <c r="L249" s="148"/>
      <c r="M249" s="148"/>
      <c r="N249" s="148"/>
    </row>
    <row r="250" spans="1:15" ht="30.75" customHeight="1">
      <c r="A250" s="629" t="s">
        <v>80</v>
      </c>
      <c r="B250" s="629"/>
      <c r="C250" s="629"/>
      <c r="D250" s="629"/>
      <c r="E250" s="629"/>
      <c r="F250" s="629"/>
      <c r="G250" s="629"/>
      <c r="H250" s="629"/>
      <c r="I250" s="629"/>
      <c r="J250" s="629"/>
      <c r="K250" s="629"/>
      <c r="L250" s="629"/>
      <c r="M250" s="629"/>
      <c r="N250" s="629"/>
      <c r="O250" s="258"/>
    </row>
    <row r="251" spans="13:15" ht="15" customHeight="1" thickBot="1">
      <c r="M251" s="630" t="s">
        <v>216</v>
      </c>
      <c r="N251" s="630"/>
      <c r="O251" s="188"/>
    </row>
    <row r="252" spans="1:15" ht="13.5" customHeight="1">
      <c r="A252" s="612" t="s">
        <v>41</v>
      </c>
      <c r="B252" s="613"/>
      <c r="C252" s="613"/>
      <c r="D252" s="613"/>
      <c r="E252" s="613"/>
      <c r="F252" s="613"/>
      <c r="G252" s="613"/>
      <c r="H252" s="613"/>
      <c r="I252" s="613"/>
      <c r="J252" s="613"/>
      <c r="K252" s="613"/>
      <c r="L252" s="613"/>
      <c r="M252" s="613"/>
      <c r="N252" s="614"/>
      <c r="O252" s="259"/>
    </row>
    <row r="253" spans="1:15" ht="13.5" customHeight="1" thickBot="1">
      <c r="A253" s="615"/>
      <c r="B253" s="616"/>
      <c r="C253" s="616"/>
      <c r="D253" s="616"/>
      <c r="E253" s="616"/>
      <c r="F253" s="616"/>
      <c r="G253" s="616"/>
      <c r="H253" s="616"/>
      <c r="I253" s="616"/>
      <c r="J253" s="616"/>
      <c r="K253" s="616"/>
      <c r="L253" s="616"/>
      <c r="M253" s="616"/>
      <c r="N253" s="617"/>
      <c r="O253" s="259"/>
    </row>
    <row r="254" spans="1:15" ht="15" customHeight="1">
      <c r="A254" s="612" t="s">
        <v>11</v>
      </c>
      <c r="B254" s="618"/>
      <c r="C254" s="620" t="s">
        <v>204</v>
      </c>
      <c r="D254" s="621"/>
      <c r="E254" s="621"/>
      <c r="F254" s="621"/>
      <c r="G254" s="621"/>
      <c r="H254" s="621"/>
      <c r="I254" s="621"/>
      <c r="J254" s="621"/>
      <c r="K254" s="621"/>
      <c r="L254" s="621"/>
      <c r="M254" s="622"/>
      <c r="N254" s="598" t="s">
        <v>31</v>
      </c>
      <c r="O254" s="654"/>
    </row>
    <row r="255" spans="1:15" ht="34.5" customHeight="1" thickBot="1">
      <c r="A255" s="615"/>
      <c r="B255" s="619"/>
      <c r="C255" s="21" t="s">
        <v>46</v>
      </c>
      <c r="D255" s="21" t="s">
        <v>47</v>
      </c>
      <c r="E255" s="21" t="s">
        <v>51</v>
      </c>
      <c r="F255" s="430" t="s">
        <v>255</v>
      </c>
      <c r="G255" s="21" t="s">
        <v>49</v>
      </c>
      <c r="H255" s="21" t="s">
        <v>54</v>
      </c>
      <c r="I255" s="21" t="s">
        <v>55</v>
      </c>
      <c r="J255" s="430" t="s">
        <v>92</v>
      </c>
      <c r="K255" s="430" t="s">
        <v>96</v>
      </c>
      <c r="L255" s="21" t="s">
        <v>7</v>
      </c>
      <c r="M255" s="428" t="s">
        <v>88</v>
      </c>
      <c r="N255" s="655"/>
      <c r="O255" s="654"/>
    </row>
    <row r="256" spans="1:15" ht="12.75">
      <c r="A256" s="623" t="s">
        <v>12</v>
      </c>
      <c r="B256" s="624"/>
      <c r="C256" s="99"/>
      <c r="D256" s="100">
        <v>20347864</v>
      </c>
      <c r="E256" s="100">
        <v>7405663</v>
      </c>
      <c r="F256" s="100"/>
      <c r="G256" s="100"/>
      <c r="H256" s="100"/>
      <c r="I256" s="100"/>
      <c r="J256" s="100"/>
      <c r="K256" s="100"/>
      <c r="L256" s="100"/>
      <c r="M256" s="197"/>
      <c r="N256" s="199">
        <f aca="true" t="shared" si="22" ref="N256:N265">SUM(C256:M256)</f>
        <v>27753527</v>
      </c>
      <c r="O256" s="189"/>
    </row>
    <row r="257" spans="1:15" ht="12.75">
      <c r="A257" s="605" t="s">
        <v>13</v>
      </c>
      <c r="B257" s="606"/>
      <c r="C257" s="102"/>
      <c r="D257" s="103"/>
      <c r="E257" s="103">
        <v>83635583</v>
      </c>
      <c r="F257" s="103"/>
      <c r="G257" s="103">
        <v>1269628</v>
      </c>
      <c r="H257" s="103"/>
      <c r="I257" s="103"/>
      <c r="J257" s="103"/>
      <c r="K257" s="103">
        <v>575</v>
      </c>
      <c r="L257" s="103"/>
      <c r="M257" s="195"/>
      <c r="N257" s="200">
        <f t="shared" si="22"/>
        <v>84905786</v>
      </c>
      <c r="O257" s="190"/>
    </row>
    <row r="258" spans="1:15" ht="12.75">
      <c r="A258" s="605" t="s">
        <v>15</v>
      </c>
      <c r="B258" s="606"/>
      <c r="C258" s="105"/>
      <c r="D258" s="103"/>
      <c r="E258" s="103">
        <v>51150421</v>
      </c>
      <c r="F258" s="103"/>
      <c r="G258" s="103">
        <v>674180</v>
      </c>
      <c r="H258" s="103"/>
      <c r="I258" s="103">
        <v>1542071</v>
      </c>
      <c r="J258" s="103">
        <v>443138</v>
      </c>
      <c r="K258" s="103">
        <v>336905</v>
      </c>
      <c r="L258" s="103"/>
      <c r="M258" s="195">
        <v>509</v>
      </c>
      <c r="N258" s="199">
        <f t="shared" si="22"/>
        <v>54147224</v>
      </c>
      <c r="O258" s="189"/>
    </row>
    <row r="259" spans="1:15" ht="12.75">
      <c r="A259" s="605" t="s">
        <v>16</v>
      </c>
      <c r="B259" s="606"/>
      <c r="C259" s="105"/>
      <c r="D259" s="103"/>
      <c r="E259" s="270">
        <v>17808570</v>
      </c>
      <c r="F259" s="103"/>
      <c r="G259" s="103">
        <v>6472190</v>
      </c>
      <c r="H259" s="103"/>
      <c r="I259" s="103"/>
      <c r="J259" s="103"/>
      <c r="K259" s="103"/>
      <c r="L259" s="103"/>
      <c r="M259" s="195"/>
      <c r="N259" s="199">
        <f t="shared" si="22"/>
        <v>24280760</v>
      </c>
      <c r="O259" s="189"/>
    </row>
    <row r="260" spans="1:15" ht="12.75">
      <c r="A260" s="605" t="s">
        <v>18</v>
      </c>
      <c r="B260" s="606"/>
      <c r="C260" s="105"/>
      <c r="D260" s="103"/>
      <c r="E260" s="103">
        <v>143286327</v>
      </c>
      <c r="F260" s="103"/>
      <c r="G260" s="103"/>
      <c r="H260" s="103"/>
      <c r="I260" s="103">
        <v>3771256</v>
      </c>
      <c r="J260" s="103"/>
      <c r="K260" s="103">
        <v>1015623</v>
      </c>
      <c r="L260" s="103"/>
      <c r="M260" s="195"/>
      <c r="N260" s="199">
        <f t="shared" si="22"/>
        <v>148073206</v>
      </c>
      <c r="O260" s="189"/>
    </row>
    <row r="261" spans="1:15" ht="12.75">
      <c r="A261" s="605" t="s">
        <v>219</v>
      </c>
      <c r="B261" s="606"/>
      <c r="C261" s="105">
        <v>2189747</v>
      </c>
      <c r="D261" s="103">
        <v>1801517</v>
      </c>
      <c r="E261" s="103">
        <v>66838315</v>
      </c>
      <c r="F261" s="103"/>
      <c r="G261" s="103">
        <v>289704</v>
      </c>
      <c r="H261" s="103"/>
      <c r="I261" s="103">
        <v>103519</v>
      </c>
      <c r="J261" s="273">
        <v>0</v>
      </c>
      <c r="K261" s="273">
        <v>1445948</v>
      </c>
      <c r="L261" s="103">
        <v>1518</v>
      </c>
      <c r="M261" s="195"/>
      <c r="N261" s="199">
        <f t="shared" si="22"/>
        <v>72670268</v>
      </c>
      <c r="O261" s="189"/>
    </row>
    <row r="262" spans="1:15" ht="12.75">
      <c r="A262" s="605" t="s">
        <v>20</v>
      </c>
      <c r="B262" s="606"/>
      <c r="C262" s="105">
        <v>1514802</v>
      </c>
      <c r="D262" s="103">
        <v>7684037</v>
      </c>
      <c r="E262" s="103">
        <v>318613371</v>
      </c>
      <c r="F262" s="103"/>
      <c r="G262" s="103">
        <v>6279724</v>
      </c>
      <c r="H262" s="103"/>
      <c r="I262" s="103"/>
      <c r="J262" s="103"/>
      <c r="K262" s="103"/>
      <c r="L262" s="103"/>
      <c r="M262" s="195"/>
      <c r="N262" s="199">
        <f>SUM(C262:M262)</f>
        <v>334091934</v>
      </c>
      <c r="O262" s="189"/>
    </row>
    <row r="263" spans="1:15" ht="12.75">
      <c r="A263" s="605" t="s">
        <v>21</v>
      </c>
      <c r="B263" s="606"/>
      <c r="C263" s="105"/>
      <c r="D263" s="103"/>
      <c r="E263" s="103">
        <v>29573215</v>
      </c>
      <c r="F263" s="103"/>
      <c r="G263" s="103"/>
      <c r="H263" s="103"/>
      <c r="I263" s="103"/>
      <c r="J263" s="103"/>
      <c r="K263" s="103"/>
      <c r="L263" s="103"/>
      <c r="M263" s="195"/>
      <c r="N263" s="199">
        <f t="shared" si="22"/>
        <v>29573215</v>
      </c>
      <c r="O263" s="189"/>
    </row>
    <row r="264" spans="1:15" ht="12.75">
      <c r="A264" s="605" t="s">
        <v>23</v>
      </c>
      <c r="B264" s="606"/>
      <c r="C264" s="105"/>
      <c r="D264" s="103"/>
      <c r="E264" s="103">
        <v>22779608</v>
      </c>
      <c r="F264" s="103"/>
      <c r="G264" s="103"/>
      <c r="H264" s="103"/>
      <c r="I264" s="103"/>
      <c r="J264" s="103"/>
      <c r="K264" s="103"/>
      <c r="L264" s="103"/>
      <c r="M264" s="195"/>
      <c r="N264" s="199">
        <f t="shared" si="22"/>
        <v>22779608</v>
      </c>
      <c r="O264" s="189"/>
    </row>
    <row r="265" spans="1:15" ht="12.75">
      <c r="A265" s="605" t="s">
        <v>22</v>
      </c>
      <c r="B265" s="606"/>
      <c r="C265" s="105"/>
      <c r="D265" s="103">
        <v>3357</v>
      </c>
      <c r="E265" s="103">
        <v>49562164</v>
      </c>
      <c r="F265" s="103"/>
      <c r="G265" s="103">
        <v>292</v>
      </c>
      <c r="H265" s="103"/>
      <c r="I265" s="103"/>
      <c r="J265" s="103"/>
      <c r="K265" s="103">
        <v>649337</v>
      </c>
      <c r="L265" s="103"/>
      <c r="M265" s="195"/>
      <c r="N265" s="199">
        <f t="shared" si="22"/>
        <v>50215150</v>
      </c>
      <c r="O265" s="189"/>
    </row>
    <row r="266" spans="1:15" ht="12.75">
      <c r="A266" s="605" t="s">
        <v>24</v>
      </c>
      <c r="B266" s="606"/>
      <c r="C266" s="105">
        <v>3458</v>
      </c>
      <c r="D266" s="103">
        <v>221719</v>
      </c>
      <c r="E266" s="103">
        <v>58190948</v>
      </c>
      <c r="F266" s="103"/>
      <c r="G266" s="103"/>
      <c r="H266" s="103"/>
      <c r="I266" s="103"/>
      <c r="J266" s="103"/>
      <c r="K266" s="103"/>
      <c r="L266" s="103">
        <v>3</v>
      </c>
      <c r="M266" s="195"/>
      <c r="N266" s="199">
        <f aca="true" t="shared" si="23" ref="N266:N271">SUM(C266:M266)</f>
        <v>58416128</v>
      </c>
      <c r="O266" s="189"/>
    </row>
    <row r="267" spans="1:15" ht="12.75">
      <c r="A267" s="605" t="s">
        <v>25</v>
      </c>
      <c r="B267" s="606"/>
      <c r="C267" s="105"/>
      <c r="D267" s="103"/>
      <c r="E267" s="103">
        <v>38859019</v>
      </c>
      <c r="F267" s="103">
        <v>1495</v>
      </c>
      <c r="G267" s="103">
        <v>4368757</v>
      </c>
      <c r="H267" s="103">
        <v>19975</v>
      </c>
      <c r="I267" s="103">
        <v>81025</v>
      </c>
      <c r="J267" s="103"/>
      <c r="K267" s="103"/>
      <c r="L267" s="103">
        <v>66</v>
      </c>
      <c r="M267" s="195"/>
      <c r="N267" s="199">
        <f t="shared" si="23"/>
        <v>43330337</v>
      </c>
      <c r="O267" s="189"/>
    </row>
    <row r="268" spans="1:15" ht="12.75">
      <c r="A268" s="605" t="s">
        <v>33</v>
      </c>
      <c r="B268" s="606"/>
      <c r="C268" s="105"/>
      <c r="D268" s="103">
        <v>1800</v>
      </c>
      <c r="E268" s="103">
        <v>14516380</v>
      </c>
      <c r="F268" s="103"/>
      <c r="G268" s="103"/>
      <c r="H268" s="103"/>
      <c r="I268" s="103"/>
      <c r="J268" s="103"/>
      <c r="K268" s="103"/>
      <c r="L268" s="103"/>
      <c r="M268" s="195"/>
      <c r="N268" s="199">
        <f t="shared" si="23"/>
        <v>14518180</v>
      </c>
      <c r="O268" s="189"/>
    </row>
    <row r="269" spans="1:15" ht="12.75">
      <c r="A269" s="605" t="s">
        <v>27</v>
      </c>
      <c r="B269" s="606"/>
      <c r="C269" s="105">
        <v>4979400</v>
      </c>
      <c r="D269" s="103">
        <v>15675348</v>
      </c>
      <c r="E269" s="103">
        <v>16535597</v>
      </c>
      <c r="F269" s="103"/>
      <c r="G269" s="103">
        <v>15399988</v>
      </c>
      <c r="H269" s="103"/>
      <c r="I269" s="103"/>
      <c r="J269" s="103"/>
      <c r="K269" s="103">
        <v>749796</v>
      </c>
      <c r="L269" s="103"/>
      <c r="M269" s="195"/>
      <c r="N269" s="199">
        <f t="shared" si="23"/>
        <v>53340129</v>
      </c>
      <c r="O269" s="189"/>
    </row>
    <row r="270" spans="1:15" ht="12.75">
      <c r="A270" s="605" t="s">
        <v>28</v>
      </c>
      <c r="B270" s="606"/>
      <c r="C270" s="105">
        <v>6442466</v>
      </c>
      <c r="D270" s="103">
        <v>1816279</v>
      </c>
      <c r="E270" s="103">
        <v>195648899</v>
      </c>
      <c r="F270" s="103"/>
      <c r="G270" s="103">
        <v>7148125</v>
      </c>
      <c r="H270" s="106">
        <v>10144</v>
      </c>
      <c r="I270" s="106">
        <v>19393048</v>
      </c>
      <c r="J270" s="103">
        <v>4290</v>
      </c>
      <c r="K270" s="103">
        <v>3061332</v>
      </c>
      <c r="L270" s="103"/>
      <c r="M270" s="195">
        <v>420322</v>
      </c>
      <c r="N270" s="199">
        <f t="shared" si="23"/>
        <v>233944905</v>
      </c>
      <c r="O270" s="189"/>
    </row>
    <row r="271" spans="1:15" ht="13.5" thickBot="1">
      <c r="A271" s="607" t="s">
        <v>220</v>
      </c>
      <c r="B271" s="608"/>
      <c r="C271" s="107"/>
      <c r="D271" s="106">
        <v>138663</v>
      </c>
      <c r="E271" s="262">
        <v>60315337</v>
      </c>
      <c r="F271" s="106"/>
      <c r="G271" s="106"/>
      <c r="H271" s="106"/>
      <c r="I271" s="106"/>
      <c r="J271" s="106"/>
      <c r="K271" s="106"/>
      <c r="L271" s="106"/>
      <c r="M271" s="267">
        <v>0</v>
      </c>
      <c r="N271" s="263">
        <f t="shared" si="23"/>
        <v>60454000</v>
      </c>
      <c r="O271" s="189"/>
    </row>
    <row r="272" spans="1:15" ht="15.75" thickBot="1">
      <c r="A272" s="609" t="s">
        <v>213</v>
      </c>
      <c r="B272" s="610"/>
      <c r="C272" s="149">
        <f>SUM(C256:C271)</f>
        <v>15129873</v>
      </c>
      <c r="D272" s="149">
        <f aca="true" t="shared" si="24" ref="D272:I272">SUM(D256:D271)</f>
        <v>47690584</v>
      </c>
      <c r="E272" s="274">
        <f t="shared" si="24"/>
        <v>1174719417</v>
      </c>
      <c r="F272" s="149">
        <f t="shared" si="24"/>
        <v>1495</v>
      </c>
      <c r="G272" s="149">
        <f t="shared" si="24"/>
        <v>41902588</v>
      </c>
      <c r="H272" s="149">
        <f t="shared" si="24"/>
        <v>30119</v>
      </c>
      <c r="I272" s="149">
        <f t="shared" si="24"/>
        <v>24890919</v>
      </c>
      <c r="J272" s="274">
        <f>SUM(J256:J271)</f>
        <v>447428</v>
      </c>
      <c r="K272" s="274">
        <f>SUM(K256:K271)</f>
        <v>7259516</v>
      </c>
      <c r="L272" s="149">
        <f>SUM(L256:L271)</f>
        <v>1587</v>
      </c>
      <c r="M272" s="274">
        <f>SUM(M256:M271)</f>
        <v>420831</v>
      </c>
      <c r="N272" s="264">
        <f>SUM(N256:N271)</f>
        <v>1312494357</v>
      </c>
      <c r="O272" s="26"/>
    </row>
    <row r="273" spans="1:15" ht="15">
      <c r="A273" s="611" t="s">
        <v>218</v>
      </c>
      <c r="B273" s="611"/>
      <c r="C273" s="611"/>
      <c r="D273" s="611"/>
      <c r="E273" s="611"/>
      <c r="F273" s="26"/>
      <c r="G273" s="26"/>
      <c r="H273" s="26"/>
      <c r="I273" s="26"/>
      <c r="J273" s="26"/>
      <c r="K273" s="26"/>
      <c r="L273" s="26"/>
      <c r="M273" s="26"/>
      <c r="N273" s="26">
        <f>SUM(C272:M272)</f>
        <v>1312494357</v>
      </c>
      <c r="O273" s="26"/>
    </row>
    <row r="274" spans="1:15" ht="15">
      <c r="A274" s="673" t="s">
        <v>217</v>
      </c>
      <c r="B274" s="673"/>
      <c r="C274" s="673"/>
      <c r="D274" s="673"/>
      <c r="E274" s="673"/>
      <c r="F274" s="26"/>
      <c r="G274" s="26"/>
      <c r="H274" s="26"/>
      <c r="I274" s="26"/>
      <c r="J274" s="26"/>
      <c r="K274" s="26"/>
      <c r="L274" s="26"/>
      <c r="M274" s="26"/>
      <c r="N274" s="26"/>
      <c r="O274" s="26"/>
    </row>
    <row r="275" spans="1:15" ht="15" customHeight="1">
      <c r="A275" s="675" t="s">
        <v>221</v>
      </c>
      <c r="B275" s="675"/>
      <c r="C275" s="675"/>
      <c r="D275" s="675"/>
      <c r="E275" s="675"/>
      <c r="M275" s="669" t="s">
        <v>87</v>
      </c>
      <c r="N275" s="669"/>
      <c r="O275" s="188"/>
    </row>
    <row r="276" spans="1:14" ht="12.75">
      <c r="A276" s="653" t="s">
        <v>254</v>
      </c>
      <c r="B276" s="653"/>
      <c r="C276" s="653"/>
      <c r="D276" s="653"/>
      <c r="E276" s="653"/>
      <c r="N276" s="148" t="s">
        <v>257</v>
      </c>
    </row>
    <row r="277" spans="1:14" ht="12.75">
      <c r="A277" s="398" t="s">
        <v>255</v>
      </c>
      <c r="B277" s="399">
        <v>273430</v>
      </c>
      <c r="C277" s="400" t="s">
        <v>93</v>
      </c>
      <c r="D277" s="401"/>
      <c r="E277" s="401"/>
      <c r="N277" s="148" t="s">
        <v>260</v>
      </c>
    </row>
    <row r="278" spans="1:5" ht="12.75">
      <c r="A278" s="398" t="s">
        <v>92</v>
      </c>
      <c r="B278" s="399">
        <v>41500</v>
      </c>
      <c r="C278" s="400" t="s">
        <v>93</v>
      </c>
      <c r="D278" s="401"/>
      <c r="E278" s="401"/>
    </row>
    <row r="279" spans="1:5" ht="12.75">
      <c r="A279" s="402" t="s">
        <v>97</v>
      </c>
      <c r="B279" s="399">
        <v>7665444</v>
      </c>
      <c r="C279" s="400" t="s">
        <v>93</v>
      </c>
      <c r="D279" s="401"/>
      <c r="E279" s="401"/>
    </row>
    <row r="280" spans="1:15" ht="15" customHeight="1">
      <c r="A280" s="268"/>
      <c r="M280" s="674" t="s">
        <v>201</v>
      </c>
      <c r="N280" s="674"/>
      <c r="O280" s="188"/>
    </row>
    <row r="281" spans="1:15" ht="15" customHeight="1" thickBot="1">
      <c r="A281" s="265"/>
      <c r="M281" s="266"/>
      <c r="N281" s="266"/>
      <c r="O281" s="188"/>
    </row>
    <row r="282" spans="1:15" ht="13.5" customHeight="1">
      <c r="A282" s="612" t="s">
        <v>100</v>
      </c>
      <c r="B282" s="613"/>
      <c r="C282" s="613"/>
      <c r="D282" s="613"/>
      <c r="E282" s="613"/>
      <c r="F282" s="613"/>
      <c r="G282" s="613"/>
      <c r="H282" s="613"/>
      <c r="I282" s="613"/>
      <c r="J282" s="613"/>
      <c r="K282" s="613"/>
      <c r="L282" s="613"/>
      <c r="M282" s="613"/>
      <c r="N282" s="614"/>
      <c r="O282" s="173"/>
    </row>
    <row r="283" spans="1:15" ht="13.5" customHeight="1" thickBot="1">
      <c r="A283" s="615"/>
      <c r="B283" s="616"/>
      <c r="C283" s="616"/>
      <c r="D283" s="616"/>
      <c r="E283" s="616"/>
      <c r="F283" s="616"/>
      <c r="G283" s="616"/>
      <c r="H283" s="616"/>
      <c r="I283" s="616"/>
      <c r="J283" s="616"/>
      <c r="K283" s="616"/>
      <c r="L283" s="616"/>
      <c r="M283" s="616"/>
      <c r="N283" s="617"/>
      <c r="O283" s="173"/>
    </row>
    <row r="284" spans="1:15" ht="15" customHeight="1">
      <c r="A284" s="638" t="s">
        <v>11</v>
      </c>
      <c r="B284" s="640" t="s">
        <v>101</v>
      </c>
      <c r="C284" s="620" t="s">
        <v>98</v>
      </c>
      <c r="D284" s="621"/>
      <c r="E284" s="621"/>
      <c r="F284" s="621"/>
      <c r="G284" s="621"/>
      <c r="H284" s="621"/>
      <c r="I284" s="621"/>
      <c r="J284" s="621"/>
      <c r="K284" s="621"/>
      <c r="L284" s="621"/>
      <c r="M284" s="621"/>
      <c r="N284" s="598" t="s">
        <v>102</v>
      </c>
      <c r="O284" s="600" t="s">
        <v>31</v>
      </c>
    </row>
    <row r="285" spans="1:15" ht="34.5" customHeight="1" thickBot="1">
      <c r="A285" s="639"/>
      <c r="B285" s="641"/>
      <c r="C285" s="229" t="s">
        <v>46</v>
      </c>
      <c r="D285" s="229" t="s">
        <v>47</v>
      </c>
      <c r="E285" s="229" t="s">
        <v>51</v>
      </c>
      <c r="F285" s="229" t="s">
        <v>48</v>
      </c>
      <c r="G285" s="229" t="s">
        <v>49</v>
      </c>
      <c r="H285" s="230" t="s">
        <v>95</v>
      </c>
      <c r="I285" s="230" t="s">
        <v>91</v>
      </c>
      <c r="J285" s="230" t="s">
        <v>92</v>
      </c>
      <c r="K285" s="230" t="s">
        <v>96</v>
      </c>
      <c r="L285" s="229" t="s">
        <v>7</v>
      </c>
      <c r="M285" s="231" t="s">
        <v>88</v>
      </c>
      <c r="N285" s="599"/>
      <c r="O285" s="601"/>
    </row>
    <row r="286" spans="1:15" ht="12.75">
      <c r="A286" s="633" t="s">
        <v>12</v>
      </c>
      <c r="B286" s="182" t="s">
        <v>171</v>
      </c>
      <c r="C286" s="232"/>
      <c r="D286" s="232"/>
      <c r="E286" s="242">
        <v>1874787</v>
      </c>
      <c r="F286" s="232"/>
      <c r="G286" s="232"/>
      <c r="H286" s="233"/>
      <c r="I286" s="233"/>
      <c r="J286" s="233"/>
      <c r="K286" s="233"/>
      <c r="L286" s="232"/>
      <c r="M286" s="234"/>
      <c r="N286" s="239">
        <f aca="true" t="shared" si="25" ref="N286:N291">SUM(C286:M286)</f>
        <v>1874787</v>
      </c>
      <c r="O286" s="584">
        <f>SUM(N286:N291)</f>
        <v>26029816</v>
      </c>
    </row>
    <row r="287" spans="1:15" ht="12.75">
      <c r="A287" s="631"/>
      <c r="B287" s="59" t="s">
        <v>172</v>
      </c>
      <c r="C287" s="235"/>
      <c r="D287" s="235"/>
      <c r="E287" s="243">
        <v>1506019</v>
      </c>
      <c r="F287" s="235"/>
      <c r="G287" s="235"/>
      <c r="H287" s="236"/>
      <c r="I287" s="236"/>
      <c r="J287" s="236"/>
      <c r="K287" s="236"/>
      <c r="L287" s="235"/>
      <c r="M287" s="237"/>
      <c r="N287" s="240">
        <f t="shared" si="25"/>
        <v>1506019</v>
      </c>
      <c r="O287" s="585"/>
    </row>
    <row r="288" spans="1:15" ht="12.75">
      <c r="A288" s="631"/>
      <c r="B288" s="59" t="s">
        <v>173</v>
      </c>
      <c r="C288" s="235"/>
      <c r="D288" s="235"/>
      <c r="E288" s="243">
        <v>3094801</v>
      </c>
      <c r="F288" s="235"/>
      <c r="G288" s="235"/>
      <c r="H288" s="236"/>
      <c r="I288" s="236"/>
      <c r="J288" s="236"/>
      <c r="K288" s="236"/>
      <c r="L288" s="235"/>
      <c r="M288" s="237"/>
      <c r="N288" s="240">
        <f t="shared" si="25"/>
        <v>3094801</v>
      </c>
      <c r="O288" s="585"/>
    </row>
    <row r="289" spans="1:15" ht="12.75">
      <c r="A289" s="631"/>
      <c r="B289" s="59" t="s">
        <v>174</v>
      </c>
      <c r="C289" s="235"/>
      <c r="D289" s="235">
        <v>18633084</v>
      </c>
      <c r="E289" s="243"/>
      <c r="F289" s="235"/>
      <c r="G289" s="235"/>
      <c r="H289" s="236"/>
      <c r="I289" s="236"/>
      <c r="J289" s="236"/>
      <c r="K289" s="236"/>
      <c r="L289" s="235"/>
      <c r="M289" s="237"/>
      <c r="N289" s="240">
        <f t="shared" si="25"/>
        <v>18633084</v>
      </c>
      <c r="O289" s="585"/>
    </row>
    <row r="290" spans="1:15" ht="12.75">
      <c r="A290" s="631"/>
      <c r="B290" s="59" t="s">
        <v>176</v>
      </c>
      <c r="C290" s="241"/>
      <c r="D290" s="235"/>
      <c r="E290" s="243">
        <v>31650</v>
      </c>
      <c r="F290" s="235"/>
      <c r="G290" s="235"/>
      <c r="H290" s="236"/>
      <c r="I290" s="236"/>
      <c r="J290" s="236"/>
      <c r="K290" s="236"/>
      <c r="L290" s="235"/>
      <c r="M290" s="237"/>
      <c r="N290" s="240">
        <f t="shared" si="25"/>
        <v>31650</v>
      </c>
      <c r="O290" s="585"/>
    </row>
    <row r="291" spans="1:15" ht="13.5" thickBot="1">
      <c r="A291" s="632"/>
      <c r="B291" s="202" t="s">
        <v>175</v>
      </c>
      <c r="C291" s="238"/>
      <c r="D291" s="201"/>
      <c r="E291" s="227">
        <v>889475</v>
      </c>
      <c r="F291" s="201"/>
      <c r="G291" s="201"/>
      <c r="H291" s="201"/>
      <c r="I291" s="201"/>
      <c r="J291" s="201"/>
      <c r="K291" s="201"/>
      <c r="L291" s="201"/>
      <c r="M291" s="205"/>
      <c r="N291" s="225">
        <f t="shared" si="25"/>
        <v>889475</v>
      </c>
      <c r="O291" s="586"/>
    </row>
    <row r="292" spans="1:15" ht="12.75">
      <c r="A292" s="633" t="s">
        <v>13</v>
      </c>
      <c r="B292" s="182" t="s">
        <v>127</v>
      </c>
      <c r="C292" s="215"/>
      <c r="D292" s="184"/>
      <c r="E292" s="184">
        <v>12702989</v>
      </c>
      <c r="F292" s="184"/>
      <c r="G292" s="184"/>
      <c r="H292" s="184"/>
      <c r="I292" s="184"/>
      <c r="J292" s="184"/>
      <c r="K292" s="184"/>
      <c r="L292" s="184"/>
      <c r="M292" s="209"/>
      <c r="N292" s="216">
        <f aca="true" t="shared" si="26" ref="N292:N307">SUM(C292:M292)</f>
        <v>12702989</v>
      </c>
      <c r="O292" s="602">
        <f>SUM(N292:N298)</f>
        <v>75391524</v>
      </c>
    </row>
    <row r="293" spans="1:15" ht="12.75">
      <c r="A293" s="631"/>
      <c r="B293" s="59" t="s">
        <v>128</v>
      </c>
      <c r="C293" s="102"/>
      <c r="D293" s="103"/>
      <c r="E293" s="103">
        <v>27654106</v>
      </c>
      <c r="F293" s="103"/>
      <c r="G293" s="103"/>
      <c r="H293" s="103"/>
      <c r="I293" s="103"/>
      <c r="J293" s="103"/>
      <c r="K293" s="103"/>
      <c r="L293" s="103"/>
      <c r="M293" s="195"/>
      <c r="N293" s="200">
        <f t="shared" si="26"/>
        <v>27654106</v>
      </c>
      <c r="O293" s="603"/>
    </row>
    <row r="294" spans="1:15" ht="12.75">
      <c r="A294" s="631"/>
      <c r="B294" s="59" t="s">
        <v>129</v>
      </c>
      <c r="C294" s="102"/>
      <c r="D294" s="103"/>
      <c r="E294" s="103"/>
      <c r="F294" s="103"/>
      <c r="G294" s="103">
        <v>1270453</v>
      </c>
      <c r="H294" s="103"/>
      <c r="I294" s="103"/>
      <c r="J294" s="103"/>
      <c r="K294" s="103"/>
      <c r="L294" s="103"/>
      <c r="M294" s="195"/>
      <c r="N294" s="200">
        <f t="shared" si="26"/>
        <v>1270453</v>
      </c>
      <c r="O294" s="603"/>
    </row>
    <row r="295" spans="1:15" ht="12.75">
      <c r="A295" s="631"/>
      <c r="B295" s="59" t="s">
        <v>130</v>
      </c>
      <c r="C295" s="102"/>
      <c r="D295" s="103"/>
      <c r="E295" s="103">
        <v>18574205</v>
      </c>
      <c r="F295" s="103"/>
      <c r="G295" s="103"/>
      <c r="H295" s="103"/>
      <c r="I295" s="103"/>
      <c r="J295" s="103"/>
      <c r="K295" s="103">
        <v>760</v>
      </c>
      <c r="L295" s="103"/>
      <c r="M295" s="195"/>
      <c r="N295" s="200">
        <f t="shared" si="26"/>
        <v>18574965</v>
      </c>
      <c r="O295" s="603"/>
    </row>
    <row r="296" spans="1:15" ht="12.75">
      <c r="A296" s="631"/>
      <c r="B296" s="59" t="s">
        <v>131</v>
      </c>
      <c r="C296" s="102"/>
      <c r="D296" s="103"/>
      <c r="E296" s="103">
        <v>8564697</v>
      </c>
      <c r="F296" s="103"/>
      <c r="G296" s="103"/>
      <c r="H296" s="103"/>
      <c r="I296" s="103"/>
      <c r="J296" s="103"/>
      <c r="K296" s="103"/>
      <c r="L296" s="103"/>
      <c r="M296" s="195"/>
      <c r="N296" s="200">
        <f t="shared" si="26"/>
        <v>8564697</v>
      </c>
      <c r="O296" s="603"/>
    </row>
    <row r="297" spans="1:15" ht="12.75">
      <c r="A297" s="631"/>
      <c r="B297" s="59" t="s">
        <v>132</v>
      </c>
      <c r="C297" s="102"/>
      <c r="D297" s="103"/>
      <c r="E297" s="103">
        <v>1264574</v>
      </c>
      <c r="F297" s="103"/>
      <c r="G297" s="103"/>
      <c r="H297" s="103"/>
      <c r="I297" s="103"/>
      <c r="J297" s="103"/>
      <c r="K297" s="103"/>
      <c r="L297" s="103"/>
      <c r="M297" s="195"/>
      <c r="N297" s="200">
        <f t="shared" si="26"/>
        <v>1264574</v>
      </c>
      <c r="O297" s="603"/>
    </row>
    <row r="298" spans="1:15" ht="13.5" thickBot="1">
      <c r="A298" s="631"/>
      <c r="B298" s="177" t="s">
        <v>133</v>
      </c>
      <c r="C298" s="221"/>
      <c r="D298" s="106"/>
      <c r="E298" s="106">
        <v>5359740</v>
      </c>
      <c r="F298" s="106"/>
      <c r="G298" s="106"/>
      <c r="H298" s="106"/>
      <c r="I298" s="106"/>
      <c r="J298" s="106"/>
      <c r="K298" s="106"/>
      <c r="L298" s="106"/>
      <c r="M298" s="198"/>
      <c r="N298" s="222">
        <f t="shared" si="26"/>
        <v>5359740</v>
      </c>
      <c r="O298" s="603"/>
    </row>
    <row r="299" spans="1:15" ht="12.75">
      <c r="A299" s="633" t="s">
        <v>15</v>
      </c>
      <c r="B299" s="182" t="s">
        <v>145</v>
      </c>
      <c r="C299" s="184"/>
      <c r="D299" s="184"/>
      <c r="E299" s="184">
        <v>6744759</v>
      </c>
      <c r="F299" s="184"/>
      <c r="G299" s="184"/>
      <c r="H299" s="184"/>
      <c r="I299" s="184">
        <v>1345038</v>
      </c>
      <c r="J299" s="184"/>
      <c r="K299" s="184">
        <v>352035</v>
      </c>
      <c r="L299" s="184"/>
      <c r="M299" s="223"/>
      <c r="N299" s="212">
        <f>SUM(C299:M299)</f>
        <v>8441832</v>
      </c>
      <c r="O299" s="584">
        <f>SUM(N299:N302)</f>
        <v>44086995</v>
      </c>
    </row>
    <row r="300" spans="1:15" ht="12.75">
      <c r="A300" s="631"/>
      <c r="B300" s="58" t="s">
        <v>148</v>
      </c>
      <c r="C300" s="100"/>
      <c r="D300" s="100"/>
      <c r="E300" s="100">
        <v>33176261</v>
      </c>
      <c r="F300" s="100"/>
      <c r="G300" s="100"/>
      <c r="H300" s="100"/>
      <c r="I300" s="100"/>
      <c r="J300" s="100">
        <v>454574</v>
      </c>
      <c r="K300" s="100"/>
      <c r="L300" s="100"/>
      <c r="M300" s="181"/>
      <c r="N300" s="214">
        <f>SUM(C300:M300)</f>
        <v>33630835</v>
      </c>
      <c r="O300" s="585"/>
    </row>
    <row r="301" spans="1:15" ht="12.75">
      <c r="A301" s="631"/>
      <c r="B301" s="59" t="s">
        <v>146</v>
      </c>
      <c r="C301" s="103"/>
      <c r="D301" s="103">
        <v>1100</v>
      </c>
      <c r="E301" s="103">
        <v>1379350</v>
      </c>
      <c r="F301" s="103"/>
      <c r="G301" s="103"/>
      <c r="H301" s="103"/>
      <c r="I301" s="103"/>
      <c r="J301" s="103"/>
      <c r="K301" s="103"/>
      <c r="L301" s="103"/>
      <c r="M301" s="101"/>
      <c r="N301" s="199">
        <f>SUM(C301:M301)</f>
        <v>1380450</v>
      </c>
      <c r="O301" s="585"/>
    </row>
    <row r="302" spans="1:15" ht="13.5" thickBot="1">
      <c r="A302" s="631"/>
      <c r="B302" s="177" t="s">
        <v>147</v>
      </c>
      <c r="C302" s="106"/>
      <c r="D302" s="106"/>
      <c r="E302" s="106"/>
      <c r="F302" s="106"/>
      <c r="G302" s="106">
        <v>633878</v>
      </c>
      <c r="H302" s="106"/>
      <c r="I302" s="106"/>
      <c r="J302" s="106"/>
      <c r="K302" s="106"/>
      <c r="L302" s="106"/>
      <c r="M302" s="179"/>
      <c r="N302" s="211">
        <f>SUM(C302:M302)</f>
        <v>633878</v>
      </c>
      <c r="O302" s="585"/>
    </row>
    <row r="303" spans="1:15" ht="12.75">
      <c r="A303" s="633" t="s">
        <v>16</v>
      </c>
      <c r="B303" s="182" t="s">
        <v>155</v>
      </c>
      <c r="C303" s="184"/>
      <c r="D303" s="184"/>
      <c r="E303" s="226"/>
      <c r="F303" s="226"/>
      <c r="G303" s="226">
        <v>677993</v>
      </c>
      <c r="H303" s="184"/>
      <c r="I303" s="184"/>
      <c r="J303" s="184"/>
      <c r="K303" s="184"/>
      <c r="L303" s="184"/>
      <c r="M303" s="209"/>
      <c r="N303" s="212">
        <f t="shared" si="26"/>
        <v>677993</v>
      </c>
      <c r="O303" s="584">
        <f>SUM(N303:N305)</f>
        <v>23049720</v>
      </c>
    </row>
    <row r="304" spans="1:15" ht="12.75">
      <c r="A304" s="631"/>
      <c r="B304" s="202" t="s">
        <v>156</v>
      </c>
      <c r="C304" s="201"/>
      <c r="D304" s="201"/>
      <c r="E304" s="227">
        <v>17395973</v>
      </c>
      <c r="F304" s="227"/>
      <c r="G304" s="227">
        <v>2695429</v>
      </c>
      <c r="H304" s="201"/>
      <c r="I304" s="201"/>
      <c r="J304" s="201"/>
      <c r="K304" s="201"/>
      <c r="L304" s="201"/>
      <c r="M304" s="205"/>
      <c r="N304" s="224">
        <f t="shared" si="26"/>
        <v>20091402</v>
      </c>
      <c r="O304" s="585"/>
    </row>
    <row r="305" spans="1:15" ht="13.5" thickBot="1">
      <c r="A305" s="632"/>
      <c r="B305" s="185" t="s">
        <v>157</v>
      </c>
      <c r="C305" s="187"/>
      <c r="D305" s="187"/>
      <c r="E305" s="228"/>
      <c r="F305" s="228"/>
      <c r="G305" s="228">
        <v>2280325</v>
      </c>
      <c r="H305" s="187"/>
      <c r="I305" s="187"/>
      <c r="J305" s="187"/>
      <c r="K305" s="187"/>
      <c r="L305" s="187"/>
      <c r="M305" s="210"/>
      <c r="N305" s="213">
        <f>SUM(C305:M305)</f>
        <v>2280325</v>
      </c>
      <c r="O305" s="586"/>
    </row>
    <row r="306" spans="1:15" ht="12.75">
      <c r="A306" s="631" t="s">
        <v>18</v>
      </c>
      <c r="B306" s="58" t="s">
        <v>115</v>
      </c>
      <c r="C306" s="180"/>
      <c r="D306" s="100"/>
      <c r="E306" s="100">
        <v>4237853</v>
      </c>
      <c r="F306" s="100"/>
      <c r="G306" s="100"/>
      <c r="H306" s="100"/>
      <c r="I306" s="100"/>
      <c r="J306" s="100"/>
      <c r="K306" s="100"/>
      <c r="L306" s="100"/>
      <c r="M306" s="197"/>
      <c r="N306" s="214">
        <f t="shared" si="26"/>
        <v>4237853</v>
      </c>
      <c r="O306" s="585">
        <f>SUM(N306:N316)</f>
        <v>140317257</v>
      </c>
    </row>
    <row r="307" spans="1:15" ht="12.75">
      <c r="A307" s="631"/>
      <c r="B307" s="59" t="s">
        <v>116</v>
      </c>
      <c r="C307" s="105"/>
      <c r="D307" s="103"/>
      <c r="E307" s="103">
        <v>12955651</v>
      </c>
      <c r="F307" s="103"/>
      <c r="G307" s="103"/>
      <c r="H307" s="103"/>
      <c r="I307" s="103"/>
      <c r="J307" s="103"/>
      <c r="K307" s="103">
        <v>134960</v>
      </c>
      <c r="L307" s="103"/>
      <c r="M307" s="195"/>
      <c r="N307" s="199">
        <f t="shared" si="26"/>
        <v>13090611</v>
      </c>
      <c r="O307" s="585"/>
    </row>
    <row r="308" spans="1:15" ht="22.5" customHeight="1">
      <c r="A308" s="631"/>
      <c r="B308" s="208" t="s">
        <v>117</v>
      </c>
      <c r="C308" s="105"/>
      <c r="D308" s="103"/>
      <c r="E308" s="103">
        <v>14156572</v>
      </c>
      <c r="F308" s="103"/>
      <c r="G308" s="103"/>
      <c r="H308" s="103"/>
      <c r="I308" s="103"/>
      <c r="J308" s="103"/>
      <c r="K308" s="103"/>
      <c r="L308" s="103"/>
      <c r="M308" s="195"/>
      <c r="N308" s="199">
        <f aca="true" t="shared" si="27" ref="N308:N315">SUM(C308:M308)</f>
        <v>14156572</v>
      </c>
      <c r="O308" s="585"/>
    </row>
    <row r="309" spans="1:15" ht="12.75">
      <c r="A309" s="631"/>
      <c r="B309" s="59" t="s">
        <v>118</v>
      </c>
      <c r="C309" s="105"/>
      <c r="D309" s="103"/>
      <c r="E309" s="103">
        <v>178840</v>
      </c>
      <c r="F309" s="103"/>
      <c r="G309" s="103"/>
      <c r="H309" s="103"/>
      <c r="I309" s="103"/>
      <c r="J309" s="103"/>
      <c r="K309" s="103"/>
      <c r="L309" s="103"/>
      <c r="M309" s="195"/>
      <c r="N309" s="199">
        <f t="shared" si="27"/>
        <v>178840</v>
      </c>
      <c r="O309" s="585"/>
    </row>
    <row r="310" spans="1:15" ht="12.75">
      <c r="A310" s="631"/>
      <c r="B310" s="59" t="s">
        <v>119</v>
      </c>
      <c r="C310" s="105"/>
      <c r="D310" s="103"/>
      <c r="E310" s="103">
        <v>15389234</v>
      </c>
      <c r="F310" s="103"/>
      <c r="G310" s="103"/>
      <c r="H310" s="103"/>
      <c r="I310" s="103"/>
      <c r="J310" s="103"/>
      <c r="K310" s="103"/>
      <c r="L310" s="103"/>
      <c r="M310" s="195"/>
      <c r="N310" s="199">
        <f t="shared" si="27"/>
        <v>15389234</v>
      </c>
      <c r="O310" s="585"/>
    </row>
    <row r="311" spans="1:15" ht="12.75">
      <c r="A311" s="631"/>
      <c r="B311" s="59" t="s">
        <v>120</v>
      </c>
      <c r="C311" s="105"/>
      <c r="D311" s="103"/>
      <c r="E311" s="103">
        <v>12364652</v>
      </c>
      <c r="F311" s="103"/>
      <c r="G311" s="103"/>
      <c r="H311" s="103"/>
      <c r="I311" s="103"/>
      <c r="J311" s="103"/>
      <c r="K311" s="103"/>
      <c r="L311" s="103"/>
      <c r="M311" s="195"/>
      <c r="N311" s="199">
        <f t="shared" si="27"/>
        <v>12364652</v>
      </c>
      <c r="O311" s="585"/>
    </row>
    <row r="312" spans="1:15" ht="12.75">
      <c r="A312" s="631"/>
      <c r="B312" s="59" t="s">
        <v>121</v>
      </c>
      <c r="C312" s="105"/>
      <c r="D312" s="103"/>
      <c r="E312" s="103">
        <v>28746293</v>
      </c>
      <c r="F312" s="103"/>
      <c r="G312" s="103"/>
      <c r="H312" s="103"/>
      <c r="I312" s="103"/>
      <c r="J312" s="103"/>
      <c r="K312" s="103"/>
      <c r="L312" s="103"/>
      <c r="M312" s="195"/>
      <c r="N312" s="199">
        <f t="shared" si="27"/>
        <v>28746293</v>
      </c>
      <c r="O312" s="585"/>
    </row>
    <row r="313" spans="1:15" ht="12.75">
      <c r="A313" s="631"/>
      <c r="B313" s="59" t="s">
        <v>122</v>
      </c>
      <c r="C313" s="105"/>
      <c r="D313" s="103"/>
      <c r="E313" s="103">
        <v>45791104</v>
      </c>
      <c r="F313" s="103"/>
      <c r="G313" s="103"/>
      <c r="H313" s="103"/>
      <c r="I313" s="103">
        <v>3164849</v>
      </c>
      <c r="J313" s="103"/>
      <c r="K313" s="103">
        <v>783932</v>
      </c>
      <c r="L313" s="103"/>
      <c r="M313" s="195">
        <v>504</v>
      </c>
      <c r="N313" s="199">
        <f t="shared" si="27"/>
        <v>49740389</v>
      </c>
      <c r="O313" s="585"/>
    </row>
    <row r="314" spans="1:15" ht="12.75">
      <c r="A314" s="631"/>
      <c r="B314" s="59" t="s">
        <v>123</v>
      </c>
      <c r="C314" s="105"/>
      <c r="D314" s="103"/>
      <c r="E314" s="103">
        <v>1093734</v>
      </c>
      <c r="F314" s="103"/>
      <c r="G314" s="103"/>
      <c r="H314" s="103"/>
      <c r="I314" s="103"/>
      <c r="J314" s="103"/>
      <c r="K314" s="103"/>
      <c r="L314" s="103"/>
      <c r="M314" s="195"/>
      <c r="N314" s="199">
        <f t="shared" si="27"/>
        <v>1093734</v>
      </c>
      <c r="O314" s="585"/>
    </row>
    <row r="315" spans="1:15" ht="12.75">
      <c r="A315" s="631"/>
      <c r="B315" s="59" t="s">
        <v>124</v>
      </c>
      <c r="C315" s="105"/>
      <c r="D315" s="103"/>
      <c r="E315" s="103">
        <v>862379</v>
      </c>
      <c r="F315" s="103"/>
      <c r="G315" s="103"/>
      <c r="H315" s="103"/>
      <c r="I315" s="103"/>
      <c r="J315" s="103"/>
      <c r="K315" s="103"/>
      <c r="L315" s="103"/>
      <c r="M315" s="195"/>
      <c r="N315" s="199">
        <f t="shared" si="27"/>
        <v>862379</v>
      </c>
      <c r="O315" s="585"/>
    </row>
    <row r="316" spans="1:15" ht="13.5" thickBot="1">
      <c r="A316" s="632"/>
      <c r="B316" s="185" t="s">
        <v>125</v>
      </c>
      <c r="C316" s="186"/>
      <c r="D316" s="187"/>
      <c r="E316" s="187">
        <v>456700</v>
      </c>
      <c r="F316" s="187"/>
      <c r="G316" s="187"/>
      <c r="H316" s="187"/>
      <c r="I316" s="187"/>
      <c r="J316" s="187"/>
      <c r="K316" s="187"/>
      <c r="L316" s="187"/>
      <c r="M316" s="210"/>
      <c r="N316" s="213">
        <f>SUM(C316:M316)</f>
        <v>456700</v>
      </c>
      <c r="O316" s="586"/>
    </row>
    <row r="317" spans="1:15" ht="12.75">
      <c r="A317" s="633" t="s">
        <v>19</v>
      </c>
      <c r="B317" s="182" t="s">
        <v>182</v>
      </c>
      <c r="C317" s="183"/>
      <c r="D317" s="184"/>
      <c r="E317" s="184">
        <v>9001376</v>
      </c>
      <c r="F317" s="184"/>
      <c r="G317" s="184"/>
      <c r="H317" s="184"/>
      <c r="I317" s="184"/>
      <c r="J317" s="184"/>
      <c r="K317" s="184"/>
      <c r="L317" s="184"/>
      <c r="M317" s="209"/>
      <c r="N317" s="212">
        <f aca="true" t="shared" si="28" ref="N317:N324">SUM(C317:M317)</f>
        <v>9001376</v>
      </c>
      <c r="O317" s="584">
        <f>SUM(N317:N324)</f>
        <v>72638213</v>
      </c>
    </row>
    <row r="318" spans="1:15" ht="12.75">
      <c r="A318" s="631"/>
      <c r="B318" s="59" t="s">
        <v>183</v>
      </c>
      <c r="C318" s="103"/>
      <c r="D318" s="103"/>
      <c r="E318" s="103">
        <v>15099469</v>
      </c>
      <c r="F318" s="103"/>
      <c r="G318" s="103"/>
      <c r="H318" s="103"/>
      <c r="I318" s="103"/>
      <c r="J318" s="103"/>
      <c r="K318" s="103"/>
      <c r="L318" s="103"/>
      <c r="M318" s="195"/>
      <c r="N318" s="199">
        <f t="shared" si="28"/>
        <v>15099469</v>
      </c>
      <c r="O318" s="585"/>
    </row>
    <row r="319" spans="1:15" ht="12.75">
      <c r="A319" s="631"/>
      <c r="B319" s="59" t="s">
        <v>184</v>
      </c>
      <c r="C319" s="103"/>
      <c r="D319" s="103"/>
      <c r="E319" s="103">
        <v>8507421</v>
      </c>
      <c r="F319" s="103"/>
      <c r="G319" s="103"/>
      <c r="H319" s="103"/>
      <c r="I319" s="103"/>
      <c r="J319" s="103"/>
      <c r="K319" s="103"/>
      <c r="L319" s="103"/>
      <c r="M319" s="195"/>
      <c r="N319" s="199">
        <f t="shared" si="28"/>
        <v>8507421</v>
      </c>
      <c r="O319" s="585"/>
    </row>
    <row r="320" spans="1:15" ht="12.75">
      <c r="A320" s="631"/>
      <c r="B320" s="59" t="s">
        <v>185</v>
      </c>
      <c r="C320" s="103"/>
      <c r="D320" s="103"/>
      <c r="E320" s="103">
        <v>41308</v>
      </c>
      <c r="F320" s="103"/>
      <c r="G320" s="103">
        <v>252390</v>
      </c>
      <c r="H320" s="103"/>
      <c r="I320" s="103"/>
      <c r="J320" s="103"/>
      <c r="K320" s="103"/>
      <c r="L320" s="103"/>
      <c r="M320" s="195"/>
      <c r="N320" s="199">
        <f t="shared" si="28"/>
        <v>293698</v>
      </c>
      <c r="O320" s="585"/>
    </row>
    <row r="321" spans="1:15" ht="12.75">
      <c r="A321" s="631"/>
      <c r="B321" s="59" t="s">
        <v>186</v>
      </c>
      <c r="C321" s="103"/>
      <c r="D321" s="103"/>
      <c r="E321" s="103">
        <v>1395371</v>
      </c>
      <c r="F321" s="103"/>
      <c r="G321" s="103"/>
      <c r="H321" s="103"/>
      <c r="I321" s="103"/>
      <c r="J321" s="103"/>
      <c r="K321" s="103"/>
      <c r="L321" s="103"/>
      <c r="M321" s="195"/>
      <c r="N321" s="199">
        <f t="shared" si="28"/>
        <v>1395371</v>
      </c>
      <c r="O321" s="585"/>
    </row>
    <row r="322" spans="1:15" ht="12.75">
      <c r="A322" s="631"/>
      <c r="B322" s="177" t="s">
        <v>187</v>
      </c>
      <c r="C322" s="106"/>
      <c r="D322" s="106"/>
      <c r="E322" s="106">
        <v>4958175</v>
      </c>
      <c r="F322" s="106"/>
      <c r="G322" s="106"/>
      <c r="H322" s="106"/>
      <c r="I322" s="106"/>
      <c r="J322" s="106"/>
      <c r="K322" s="106"/>
      <c r="L322" s="106">
        <v>1868</v>
      </c>
      <c r="M322" s="198"/>
      <c r="N322" s="199">
        <f t="shared" si="28"/>
        <v>4960043</v>
      </c>
      <c r="O322" s="585"/>
    </row>
    <row r="323" spans="1:15" ht="12.75">
      <c r="A323" s="631"/>
      <c r="B323" s="177" t="s">
        <v>188</v>
      </c>
      <c r="C323" s="106">
        <v>2333644</v>
      </c>
      <c r="D323" s="106">
        <v>1512103</v>
      </c>
      <c r="E323" s="106">
        <v>6546217</v>
      </c>
      <c r="F323" s="106"/>
      <c r="G323" s="106">
        <v>24151</v>
      </c>
      <c r="H323" s="106"/>
      <c r="I323" s="106"/>
      <c r="J323" s="106"/>
      <c r="K323" s="106"/>
      <c r="L323" s="106"/>
      <c r="M323" s="198"/>
      <c r="N323" s="199">
        <f t="shared" si="28"/>
        <v>10416115</v>
      </c>
      <c r="O323" s="585"/>
    </row>
    <row r="324" spans="1:15" ht="13.5" thickBot="1">
      <c r="A324" s="631"/>
      <c r="B324" s="177" t="s">
        <v>189</v>
      </c>
      <c r="C324" s="106"/>
      <c r="D324" s="106"/>
      <c r="E324" s="106">
        <v>21895252</v>
      </c>
      <c r="F324" s="106"/>
      <c r="G324" s="106"/>
      <c r="H324" s="106"/>
      <c r="I324" s="106"/>
      <c r="J324" s="106"/>
      <c r="K324" s="106">
        <v>1069468</v>
      </c>
      <c r="L324" s="106"/>
      <c r="M324" s="198"/>
      <c r="N324" s="211">
        <f t="shared" si="28"/>
        <v>22964720</v>
      </c>
      <c r="O324" s="585"/>
    </row>
    <row r="325" spans="1:15" ht="12.75">
      <c r="A325" s="633" t="s">
        <v>20</v>
      </c>
      <c r="B325" s="182" t="s">
        <v>191</v>
      </c>
      <c r="C325" s="226"/>
      <c r="D325" s="226">
        <v>2352144</v>
      </c>
      <c r="E325" s="226">
        <v>146071649</v>
      </c>
      <c r="F325" s="226"/>
      <c r="G325" s="226"/>
      <c r="H325" s="184"/>
      <c r="I325" s="184"/>
      <c r="J325" s="184"/>
      <c r="K325" s="184"/>
      <c r="L325" s="184"/>
      <c r="M325" s="209"/>
      <c r="N325" s="212">
        <f aca="true" t="shared" si="29" ref="N325:N330">SUM(C325:M325)</f>
        <v>148423793</v>
      </c>
      <c r="O325" s="584">
        <f>SUM(N325:N330)</f>
        <v>296867770</v>
      </c>
    </row>
    <row r="326" spans="1:15" ht="12.75">
      <c r="A326" s="631"/>
      <c r="B326" s="59" t="s">
        <v>192</v>
      </c>
      <c r="C326" s="244">
        <v>4034867</v>
      </c>
      <c r="D326" s="244">
        <v>1746475</v>
      </c>
      <c r="E326" s="244">
        <v>54399588</v>
      </c>
      <c r="F326" s="244"/>
      <c r="G326" s="244"/>
      <c r="H326" s="103"/>
      <c r="I326" s="103"/>
      <c r="J326" s="103"/>
      <c r="K326" s="103"/>
      <c r="L326" s="103"/>
      <c r="M326" s="195"/>
      <c r="N326" s="199">
        <f t="shared" si="29"/>
        <v>60180930</v>
      </c>
      <c r="O326" s="585"/>
    </row>
    <row r="327" spans="1:15" ht="12.75">
      <c r="A327" s="631"/>
      <c r="B327" s="59" t="s">
        <v>193</v>
      </c>
      <c r="C327" s="244"/>
      <c r="D327" s="244"/>
      <c r="E327" s="244">
        <v>41719298</v>
      </c>
      <c r="F327" s="244"/>
      <c r="G327" s="244">
        <v>1003264</v>
      </c>
      <c r="I327" s="103"/>
      <c r="J327" s="103"/>
      <c r="K327" s="103"/>
      <c r="L327" s="103"/>
      <c r="M327" s="195"/>
      <c r="N327" s="199">
        <f t="shared" si="29"/>
        <v>42722562</v>
      </c>
      <c r="O327" s="585"/>
    </row>
    <row r="328" spans="1:15" ht="12.75">
      <c r="A328" s="631"/>
      <c r="B328" s="59" t="s">
        <v>194</v>
      </c>
      <c r="C328" s="244"/>
      <c r="D328" s="244">
        <v>16808</v>
      </c>
      <c r="E328" s="244">
        <v>863139</v>
      </c>
      <c r="F328" s="244"/>
      <c r="G328" s="244">
        <v>1919</v>
      </c>
      <c r="H328" s="103"/>
      <c r="I328" s="103"/>
      <c r="J328" s="103"/>
      <c r="K328" s="103"/>
      <c r="L328" s="103"/>
      <c r="M328" s="195"/>
      <c r="N328" s="199">
        <f t="shared" si="29"/>
        <v>881866</v>
      </c>
      <c r="O328" s="585"/>
    </row>
    <row r="329" spans="1:15" ht="12.75">
      <c r="A329" s="631"/>
      <c r="B329" s="59" t="s">
        <v>195</v>
      </c>
      <c r="C329" s="244"/>
      <c r="D329" s="244">
        <v>578</v>
      </c>
      <c r="E329" s="244">
        <v>32956730</v>
      </c>
      <c r="F329" s="244"/>
      <c r="G329" s="244">
        <v>5110913</v>
      </c>
      <c r="H329" s="103"/>
      <c r="I329" s="103"/>
      <c r="J329" s="103"/>
      <c r="K329" s="103"/>
      <c r="L329" s="103"/>
      <c r="M329" s="195"/>
      <c r="N329" s="199">
        <f t="shared" si="29"/>
        <v>38068221</v>
      </c>
      <c r="O329" s="585"/>
    </row>
    <row r="330" spans="1:15" ht="13.5" thickBot="1">
      <c r="A330" s="632"/>
      <c r="B330" s="185" t="s">
        <v>196</v>
      </c>
      <c r="C330" s="228"/>
      <c r="D330" s="228"/>
      <c r="E330" s="228">
        <v>5903147</v>
      </c>
      <c r="F330" s="228"/>
      <c r="G330" s="228">
        <v>687251</v>
      </c>
      <c r="H330" s="187"/>
      <c r="I330" s="187"/>
      <c r="J330" s="187"/>
      <c r="K330" s="187"/>
      <c r="L330" s="187"/>
      <c r="M330" s="210"/>
      <c r="N330" s="213">
        <f t="shared" si="29"/>
        <v>6590398</v>
      </c>
      <c r="O330" s="586"/>
    </row>
    <row r="331" spans="1:15" ht="12.75">
      <c r="A331" s="631" t="s">
        <v>21</v>
      </c>
      <c r="B331" s="58" t="s">
        <v>104</v>
      </c>
      <c r="C331" s="180"/>
      <c r="D331" s="100"/>
      <c r="E331" s="100">
        <v>138565</v>
      </c>
      <c r="F331" s="100"/>
      <c r="G331" s="100"/>
      <c r="H331" s="100"/>
      <c r="I331" s="100"/>
      <c r="J331" s="100"/>
      <c r="K331" s="100"/>
      <c r="L331" s="100"/>
      <c r="M331" s="197"/>
      <c r="N331" s="214">
        <f aca="true" t="shared" si="30" ref="N331:N347">SUM(C331:M331)</f>
        <v>138565</v>
      </c>
      <c r="O331" s="585">
        <f>SUM(N331:N334)</f>
        <v>27088879</v>
      </c>
    </row>
    <row r="332" spans="1:15" ht="12.75">
      <c r="A332" s="631"/>
      <c r="B332" s="177" t="s">
        <v>103</v>
      </c>
      <c r="C332" s="107"/>
      <c r="D332" s="106"/>
      <c r="E332" s="106">
        <v>436054</v>
      </c>
      <c r="F332" s="106"/>
      <c r="G332" s="106"/>
      <c r="H332" s="106"/>
      <c r="I332" s="106"/>
      <c r="J332" s="106"/>
      <c r="K332" s="106"/>
      <c r="L332" s="106"/>
      <c r="M332" s="198"/>
      <c r="N332" s="199">
        <f t="shared" si="30"/>
        <v>436054</v>
      </c>
      <c r="O332" s="585"/>
    </row>
    <row r="333" spans="1:15" ht="12.75">
      <c r="A333" s="631"/>
      <c r="B333" s="177" t="s">
        <v>113</v>
      </c>
      <c r="C333" s="107"/>
      <c r="D333" s="106"/>
      <c r="E333" s="106">
        <v>753971</v>
      </c>
      <c r="F333" s="106"/>
      <c r="G333" s="106"/>
      <c r="H333" s="106"/>
      <c r="I333" s="106"/>
      <c r="J333" s="106"/>
      <c r="K333" s="106"/>
      <c r="L333" s="106"/>
      <c r="M333" s="198"/>
      <c r="N333" s="199">
        <f t="shared" si="30"/>
        <v>753971</v>
      </c>
      <c r="O333" s="585"/>
    </row>
    <row r="334" spans="1:15" ht="13.5" thickBot="1">
      <c r="A334" s="632"/>
      <c r="B334" s="185" t="s">
        <v>114</v>
      </c>
      <c r="C334" s="186"/>
      <c r="D334" s="187"/>
      <c r="E334" s="187">
        <v>25760289</v>
      </c>
      <c r="F334" s="187"/>
      <c r="G334" s="187"/>
      <c r="H334" s="187"/>
      <c r="I334" s="187"/>
      <c r="J334" s="187"/>
      <c r="K334" s="187"/>
      <c r="L334" s="187"/>
      <c r="M334" s="210"/>
      <c r="N334" s="207">
        <f t="shared" si="30"/>
        <v>25760289</v>
      </c>
      <c r="O334" s="586"/>
    </row>
    <row r="335" spans="1:15" ht="13.5" thickBot="1">
      <c r="A335" s="248" t="s">
        <v>23</v>
      </c>
      <c r="B335" s="202" t="s">
        <v>126</v>
      </c>
      <c r="C335" s="203"/>
      <c r="D335" s="201"/>
      <c r="E335" s="201">
        <v>23508507</v>
      </c>
      <c r="F335" s="201"/>
      <c r="G335" s="201"/>
      <c r="H335" s="201"/>
      <c r="I335" s="201"/>
      <c r="J335" s="201"/>
      <c r="K335" s="201"/>
      <c r="L335" s="201"/>
      <c r="M335" s="205"/>
      <c r="N335" s="206">
        <f t="shared" si="30"/>
        <v>23508507</v>
      </c>
      <c r="O335" s="204">
        <f>SUM(N335)</f>
        <v>23508507</v>
      </c>
    </row>
    <row r="336" spans="1:15" ht="12.75">
      <c r="A336" s="633" t="s">
        <v>22</v>
      </c>
      <c r="B336" s="182" t="s">
        <v>105</v>
      </c>
      <c r="C336" s="183"/>
      <c r="D336" s="184"/>
      <c r="E336" s="184">
        <v>2418189</v>
      </c>
      <c r="F336" s="184"/>
      <c r="G336" s="184"/>
      <c r="H336" s="184"/>
      <c r="I336" s="184"/>
      <c r="J336" s="184"/>
      <c r="K336" s="184"/>
      <c r="L336" s="184"/>
      <c r="M336" s="209"/>
      <c r="N336" s="212">
        <f t="shared" si="30"/>
        <v>2418189</v>
      </c>
      <c r="O336" s="584">
        <f>SUM(N336:N340)</f>
        <v>46638494</v>
      </c>
    </row>
    <row r="337" spans="1:15" ht="12.75">
      <c r="A337" s="631"/>
      <c r="B337" s="59" t="s">
        <v>106</v>
      </c>
      <c r="C337" s="105"/>
      <c r="D337" s="103">
        <v>2354</v>
      </c>
      <c r="E337" s="103">
        <v>5436452</v>
      </c>
      <c r="F337" s="103"/>
      <c r="G337" s="103"/>
      <c r="H337" s="103"/>
      <c r="I337" s="103"/>
      <c r="J337" s="103"/>
      <c r="K337" s="103"/>
      <c r="L337" s="103"/>
      <c r="M337" s="195"/>
      <c r="N337" s="199">
        <f t="shared" si="30"/>
        <v>5438806</v>
      </c>
      <c r="O337" s="585"/>
    </row>
    <row r="338" spans="1:15" ht="12.75">
      <c r="A338" s="631"/>
      <c r="B338" s="59" t="s">
        <v>107</v>
      </c>
      <c r="C338" s="105"/>
      <c r="D338" s="103"/>
      <c r="E338" s="103">
        <v>38263116</v>
      </c>
      <c r="F338" s="103"/>
      <c r="G338" s="103"/>
      <c r="H338" s="103"/>
      <c r="I338" s="103"/>
      <c r="J338" s="103"/>
      <c r="K338" s="103">
        <v>518259</v>
      </c>
      <c r="L338" s="103"/>
      <c r="M338" s="195"/>
      <c r="N338" s="199">
        <f t="shared" si="30"/>
        <v>38781375</v>
      </c>
      <c r="O338" s="585"/>
    </row>
    <row r="339" spans="1:15" ht="12.75">
      <c r="A339" s="631"/>
      <c r="B339" s="202" t="s">
        <v>106</v>
      </c>
      <c r="C339" s="203"/>
      <c r="D339" s="201"/>
      <c r="E339" s="201"/>
      <c r="F339" s="201"/>
      <c r="G339" s="201">
        <v>30</v>
      </c>
      <c r="H339" s="201"/>
      <c r="I339" s="201"/>
      <c r="J339" s="201"/>
      <c r="K339" s="201"/>
      <c r="L339" s="201"/>
      <c r="M339" s="205"/>
      <c r="N339" s="199">
        <f t="shared" si="30"/>
        <v>30</v>
      </c>
      <c r="O339" s="585"/>
    </row>
    <row r="340" spans="1:15" ht="13.5" thickBot="1">
      <c r="A340" s="631"/>
      <c r="B340" s="177" t="s">
        <v>108</v>
      </c>
      <c r="C340" s="107"/>
      <c r="D340" s="106"/>
      <c r="E340" s="106"/>
      <c r="F340" s="106"/>
      <c r="G340" s="106"/>
      <c r="H340" s="106"/>
      <c r="I340" s="106"/>
      <c r="J340" s="106"/>
      <c r="K340" s="106"/>
      <c r="L340" s="106">
        <v>94</v>
      </c>
      <c r="M340" s="198"/>
      <c r="N340" s="211">
        <f t="shared" si="30"/>
        <v>94</v>
      </c>
      <c r="O340" s="585"/>
    </row>
    <row r="341" spans="1:15" ht="12.75">
      <c r="A341" s="633" t="s">
        <v>24</v>
      </c>
      <c r="B341" s="182" t="s">
        <v>177</v>
      </c>
      <c r="C341" s="184"/>
      <c r="D341" s="184"/>
      <c r="E341" s="226">
        <v>3213947</v>
      </c>
      <c r="F341" s="184"/>
      <c r="G341" s="184"/>
      <c r="H341" s="184"/>
      <c r="I341" s="184"/>
      <c r="J341" s="184"/>
      <c r="K341" s="184"/>
      <c r="L341" s="184"/>
      <c r="M341" s="209"/>
      <c r="N341" s="212">
        <f t="shared" si="30"/>
        <v>3213947</v>
      </c>
      <c r="O341" s="584">
        <f>SUM(N341:N345)</f>
        <v>52090337</v>
      </c>
    </row>
    <row r="342" spans="1:15" ht="12.75">
      <c r="A342" s="631"/>
      <c r="B342" s="59" t="s">
        <v>178</v>
      </c>
      <c r="C342" s="103"/>
      <c r="D342" s="103"/>
      <c r="E342" s="244">
        <v>229140</v>
      </c>
      <c r="F342" s="103"/>
      <c r="G342" s="103"/>
      <c r="H342" s="103"/>
      <c r="I342" s="103"/>
      <c r="J342" s="103"/>
      <c r="K342" s="103"/>
      <c r="L342" s="103"/>
      <c r="M342" s="195"/>
      <c r="N342" s="199">
        <f t="shared" si="30"/>
        <v>229140</v>
      </c>
      <c r="O342" s="585"/>
    </row>
    <row r="343" spans="1:15" ht="12.75">
      <c r="A343" s="631"/>
      <c r="B343" s="59" t="s">
        <v>179</v>
      </c>
      <c r="C343" s="103">
        <v>200</v>
      </c>
      <c r="D343" s="103"/>
      <c r="E343" s="244">
        <v>42988271</v>
      </c>
      <c r="F343" s="103"/>
      <c r="G343" s="103"/>
      <c r="H343" s="103"/>
      <c r="I343" s="103"/>
      <c r="J343" s="103"/>
      <c r="K343" s="103"/>
      <c r="L343" s="103">
        <v>7</v>
      </c>
      <c r="M343" s="195"/>
      <c r="N343" s="199">
        <f t="shared" si="30"/>
        <v>42988478</v>
      </c>
      <c r="O343" s="585"/>
    </row>
    <row r="344" spans="1:15" ht="12.75">
      <c r="A344" s="631"/>
      <c r="B344" s="59" t="s">
        <v>180</v>
      </c>
      <c r="C344" s="103">
        <v>3500</v>
      </c>
      <c r="D344" s="103">
        <v>2510</v>
      </c>
      <c r="E344" s="244">
        <v>964442</v>
      </c>
      <c r="F344" s="103"/>
      <c r="G344" s="103"/>
      <c r="H344" s="103"/>
      <c r="I344" s="103"/>
      <c r="J344" s="103"/>
      <c r="K344" s="103"/>
      <c r="L344" s="103"/>
      <c r="M344" s="195"/>
      <c r="N344" s="199">
        <f t="shared" si="30"/>
        <v>970452</v>
      </c>
      <c r="O344" s="585"/>
    </row>
    <row r="345" spans="1:15" ht="13.5" thickBot="1">
      <c r="A345" s="632"/>
      <c r="B345" s="185" t="s">
        <v>181</v>
      </c>
      <c r="C345" s="187"/>
      <c r="D345" s="187"/>
      <c r="E345" s="228">
        <v>4688320</v>
      </c>
      <c r="F345" s="187"/>
      <c r="G345" s="187"/>
      <c r="H345" s="187"/>
      <c r="I345" s="187"/>
      <c r="J345" s="187"/>
      <c r="K345" s="187"/>
      <c r="L345" s="187"/>
      <c r="M345" s="210"/>
      <c r="N345" s="213">
        <f t="shared" si="30"/>
        <v>4688320</v>
      </c>
      <c r="O345" s="586"/>
    </row>
    <row r="346" spans="1:15" ht="12.75">
      <c r="A346" s="631" t="s">
        <v>25</v>
      </c>
      <c r="B346" s="58" t="s">
        <v>134</v>
      </c>
      <c r="C346" s="180"/>
      <c r="D346" s="100"/>
      <c r="E346" s="180">
        <v>14829909</v>
      </c>
      <c r="F346" s="100"/>
      <c r="G346" s="100"/>
      <c r="H346" s="100"/>
      <c r="I346" s="100"/>
      <c r="J346" s="100"/>
      <c r="K346" s="100"/>
      <c r="L346" s="100"/>
      <c r="M346" s="197"/>
      <c r="N346" s="214">
        <f t="shared" si="30"/>
        <v>14829909</v>
      </c>
      <c r="O346" s="585">
        <f>SUM(N346:N356)</f>
        <v>39505786</v>
      </c>
    </row>
    <row r="347" spans="1:15" ht="12.75">
      <c r="A347" s="631"/>
      <c r="B347" s="58" t="s">
        <v>135</v>
      </c>
      <c r="C347" s="107"/>
      <c r="D347" s="106"/>
      <c r="E347" s="107">
        <v>6759320</v>
      </c>
      <c r="F347" s="106"/>
      <c r="G347" s="106"/>
      <c r="H347" s="106"/>
      <c r="I347" s="106"/>
      <c r="J347" s="106"/>
      <c r="K347" s="106"/>
      <c r="L347" s="106"/>
      <c r="M347" s="198"/>
      <c r="N347" s="211">
        <f t="shared" si="30"/>
        <v>6759320</v>
      </c>
      <c r="O347" s="585"/>
    </row>
    <row r="348" spans="1:15" ht="12.75">
      <c r="A348" s="631"/>
      <c r="B348" s="177" t="s">
        <v>136</v>
      </c>
      <c r="C348" s="107"/>
      <c r="D348" s="106"/>
      <c r="E348" s="107">
        <v>1689132</v>
      </c>
      <c r="F348" s="106"/>
      <c r="G348" s="106"/>
      <c r="H348" s="106"/>
      <c r="I348" s="106"/>
      <c r="J348" s="106"/>
      <c r="K348" s="106"/>
      <c r="L348" s="106"/>
      <c r="M348" s="198"/>
      <c r="N348" s="211">
        <f aca="true" t="shared" si="31" ref="N348:N355">SUM(C348:M348)</f>
        <v>1689132</v>
      </c>
      <c r="O348" s="585"/>
    </row>
    <row r="349" spans="1:15" ht="12.75">
      <c r="A349" s="631"/>
      <c r="B349" s="177" t="s">
        <v>137</v>
      </c>
      <c r="C349" s="107"/>
      <c r="D349" s="106"/>
      <c r="E349" s="107">
        <v>1280974</v>
      </c>
      <c r="F349" s="106"/>
      <c r="G349" s="106"/>
      <c r="H349" s="106"/>
      <c r="I349" s="106"/>
      <c r="J349" s="106"/>
      <c r="K349" s="106"/>
      <c r="L349" s="106"/>
      <c r="M349" s="198"/>
      <c r="N349" s="211">
        <f t="shared" si="31"/>
        <v>1280974</v>
      </c>
      <c r="O349" s="585"/>
    </row>
    <row r="350" spans="1:15" ht="12.75">
      <c r="A350" s="631"/>
      <c r="B350" s="177" t="s">
        <v>138</v>
      </c>
      <c r="C350" s="107"/>
      <c r="D350" s="106"/>
      <c r="E350" s="107">
        <v>467704</v>
      </c>
      <c r="F350" s="106"/>
      <c r="G350" s="106"/>
      <c r="H350" s="106"/>
      <c r="I350" s="106"/>
      <c r="J350" s="106"/>
      <c r="K350" s="106"/>
      <c r="L350" s="106"/>
      <c r="M350" s="198"/>
      <c r="N350" s="211">
        <f t="shared" si="31"/>
        <v>467704</v>
      </c>
      <c r="O350" s="585"/>
    </row>
    <row r="351" spans="1:15" ht="12.75">
      <c r="A351" s="631"/>
      <c r="B351" s="177" t="s">
        <v>139</v>
      </c>
      <c r="C351" s="107"/>
      <c r="D351" s="106"/>
      <c r="E351" s="107">
        <v>729406</v>
      </c>
      <c r="F351" s="106"/>
      <c r="G351" s="106"/>
      <c r="H351" s="106"/>
      <c r="I351" s="106"/>
      <c r="J351" s="106"/>
      <c r="K351" s="106"/>
      <c r="L351" s="106"/>
      <c r="M351" s="198"/>
      <c r="N351" s="211">
        <f t="shared" si="31"/>
        <v>729406</v>
      </c>
      <c r="O351" s="585"/>
    </row>
    <row r="352" spans="1:15" ht="12.75">
      <c r="A352" s="631"/>
      <c r="B352" s="177" t="s">
        <v>140</v>
      </c>
      <c r="C352" s="107"/>
      <c r="D352" s="106"/>
      <c r="E352" s="106">
        <v>999492</v>
      </c>
      <c r="F352" s="106"/>
      <c r="G352" s="106"/>
      <c r="H352" s="106"/>
      <c r="I352" s="106"/>
      <c r="J352" s="106"/>
      <c r="K352" s="106"/>
      <c r="L352" s="106"/>
      <c r="M352" s="198"/>
      <c r="N352" s="211">
        <f t="shared" si="31"/>
        <v>999492</v>
      </c>
      <c r="O352" s="585"/>
    </row>
    <row r="353" spans="1:15" ht="12.75">
      <c r="A353" s="631"/>
      <c r="B353" s="177" t="s">
        <v>141</v>
      </c>
      <c r="C353" s="107"/>
      <c r="D353" s="106"/>
      <c r="E353" s="106">
        <v>942278</v>
      </c>
      <c r="F353" s="106">
        <v>34703</v>
      </c>
      <c r="G353" s="106">
        <v>3419984</v>
      </c>
      <c r="H353" s="106"/>
      <c r="I353" s="106">
        <v>48050</v>
      </c>
      <c r="J353" s="106"/>
      <c r="K353" s="106"/>
      <c r="L353" s="106"/>
      <c r="M353" s="198"/>
      <c r="N353" s="211">
        <f t="shared" si="31"/>
        <v>4445015</v>
      </c>
      <c r="O353" s="585"/>
    </row>
    <row r="354" spans="1:15" ht="12.75">
      <c r="A354" s="631"/>
      <c r="B354" s="177" t="s">
        <v>142</v>
      </c>
      <c r="C354" s="107"/>
      <c r="D354" s="106"/>
      <c r="E354" s="106">
        <v>1821611</v>
      </c>
      <c r="F354" s="106"/>
      <c r="G354" s="106"/>
      <c r="H354" s="106"/>
      <c r="I354" s="106"/>
      <c r="J354" s="106"/>
      <c r="K354" s="106"/>
      <c r="L354" s="106"/>
      <c r="M354" s="198"/>
      <c r="N354" s="211">
        <f t="shared" si="31"/>
        <v>1821611</v>
      </c>
      <c r="O354" s="585"/>
    </row>
    <row r="355" spans="1:15" ht="12.75">
      <c r="A355" s="631"/>
      <c r="B355" s="177" t="s">
        <v>143</v>
      </c>
      <c r="C355" s="107"/>
      <c r="D355" s="106"/>
      <c r="E355" s="106">
        <v>6030676</v>
      </c>
      <c r="F355" s="106"/>
      <c r="G355" s="106"/>
      <c r="H355" s="106"/>
      <c r="I355" s="106"/>
      <c r="J355" s="106"/>
      <c r="K355" s="106"/>
      <c r="L355" s="106">
        <v>37</v>
      </c>
      <c r="M355" s="198"/>
      <c r="N355" s="211">
        <f t="shared" si="31"/>
        <v>6030713</v>
      </c>
      <c r="O355" s="585"/>
    </row>
    <row r="356" spans="1:15" ht="13.5" thickBot="1">
      <c r="A356" s="631"/>
      <c r="B356" s="177" t="s">
        <v>144</v>
      </c>
      <c r="C356" s="107"/>
      <c r="D356" s="106"/>
      <c r="E356" s="106">
        <v>452510</v>
      </c>
      <c r="F356" s="106"/>
      <c r="G356" s="106"/>
      <c r="H356" s="106"/>
      <c r="I356" s="106"/>
      <c r="J356" s="106"/>
      <c r="K356" s="106"/>
      <c r="L356" s="106"/>
      <c r="M356" s="198"/>
      <c r="N356" s="211">
        <f aca="true" t="shared" si="32" ref="N356:N362">SUM(C356:M356)</f>
        <v>452510</v>
      </c>
      <c r="O356" s="585"/>
    </row>
    <row r="357" spans="1:15" ht="12.75">
      <c r="A357" s="633" t="s">
        <v>33</v>
      </c>
      <c r="B357" s="182" t="s">
        <v>149</v>
      </c>
      <c r="C357" s="184"/>
      <c r="D357" s="184"/>
      <c r="E357" s="184">
        <v>492654</v>
      </c>
      <c r="F357" s="184"/>
      <c r="G357" s="184"/>
      <c r="H357" s="184"/>
      <c r="I357" s="184"/>
      <c r="J357" s="184"/>
      <c r="K357" s="184"/>
      <c r="L357" s="184"/>
      <c r="M357" s="209"/>
      <c r="N357" s="212">
        <f t="shared" si="32"/>
        <v>492654</v>
      </c>
      <c r="O357" s="584">
        <f>SUM(N357:N362)</f>
        <v>14728026</v>
      </c>
    </row>
    <row r="358" spans="1:15" ht="12.75">
      <c r="A358" s="631"/>
      <c r="B358" s="59" t="s">
        <v>150</v>
      </c>
      <c r="C358" s="103"/>
      <c r="D358" s="103"/>
      <c r="E358" s="103">
        <v>9103700</v>
      </c>
      <c r="F358" s="103"/>
      <c r="G358" s="103"/>
      <c r="H358" s="103"/>
      <c r="I358" s="103"/>
      <c r="J358" s="103"/>
      <c r="K358" s="103"/>
      <c r="L358" s="103"/>
      <c r="M358" s="195"/>
      <c r="N358" s="199">
        <f t="shared" si="32"/>
        <v>9103700</v>
      </c>
      <c r="O358" s="585"/>
    </row>
    <row r="359" spans="1:15" ht="12.75">
      <c r="A359" s="631"/>
      <c r="B359" s="59" t="s">
        <v>151</v>
      </c>
      <c r="C359" s="103"/>
      <c r="D359" s="103"/>
      <c r="E359" s="103">
        <v>1923032</v>
      </c>
      <c r="F359" s="103"/>
      <c r="G359" s="103"/>
      <c r="H359" s="103"/>
      <c r="I359" s="103"/>
      <c r="J359" s="103"/>
      <c r="K359" s="103"/>
      <c r="L359" s="103"/>
      <c r="M359" s="195"/>
      <c r="N359" s="199">
        <f t="shared" si="32"/>
        <v>1923032</v>
      </c>
      <c r="O359" s="585"/>
    </row>
    <row r="360" spans="1:15" ht="12.75">
      <c r="A360" s="631"/>
      <c r="B360" s="59" t="s">
        <v>152</v>
      </c>
      <c r="C360" s="103"/>
      <c r="D360" s="103"/>
      <c r="E360" s="103">
        <v>514171</v>
      </c>
      <c r="F360" s="103"/>
      <c r="G360" s="103"/>
      <c r="H360" s="103"/>
      <c r="I360" s="103"/>
      <c r="J360" s="103"/>
      <c r="K360" s="103"/>
      <c r="L360" s="103"/>
      <c r="M360" s="195"/>
      <c r="N360" s="199">
        <f t="shared" si="32"/>
        <v>514171</v>
      </c>
      <c r="O360" s="585"/>
    </row>
    <row r="361" spans="1:15" ht="12.75">
      <c r="A361" s="631"/>
      <c r="B361" s="59" t="s">
        <v>153</v>
      </c>
      <c r="C361" s="103"/>
      <c r="D361" s="103">
        <v>1100</v>
      </c>
      <c r="E361" s="103">
        <v>898353</v>
      </c>
      <c r="F361" s="103"/>
      <c r="G361" s="103"/>
      <c r="H361" s="103"/>
      <c r="I361" s="103"/>
      <c r="J361" s="103"/>
      <c r="K361" s="103"/>
      <c r="L361" s="103"/>
      <c r="M361" s="195"/>
      <c r="N361" s="199">
        <f t="shared" si="32"/>
        <v>899453</v>
      </c>
      <c r="O361" s="585"/>
    </row>
    <row r="362" spans="1:15" ht="13.5" thickBot="1">
      <c r="A362" s="632"/>
      <c r="B362" s="185" t="s">
        <v>154</v>
      </c>
      <c r="C362" s="187"/>
      <c r="D362" s="187"/>
      <c r="E362" s="187">
        <v>1795016</v>
      </c>
      <c r="F362" s="187"/>
      <c r="G362" s="187"/>
      <c r="H362" s="187"/>
      <c r="I362" s="187"/>
      <c r="J362" s="187"/>
      <c r="K362" s="187"/>
      <c r="L362" s="187"/>
      <c r="M362" s="210"/>
      <c r="N362" s="213">
        <f t="shared" si="32"/>
        <v>1795016</v>
      </c>
      <c r="O362" s="586"/>
    </row>
    <row r="363" spans="1:15" ht="12.75">
      <c r="A363" s="631" t="s">
        <v>27</v>
      </c>
      <c r="B363" s="58" t="s">
        <v>109</v>
      </c>
      <c r="C363" s="180"/>
      <c r="E363" s="100">
        <v>10306184</v>
      </c>
      <c r="F363" s="100"/>
      <c r="G363" s="100"/>
      <c r="H363" s="100"/>
      <c r="I363" s="100"/>
      <c r="J363" s="100"/>
      <c r="K363" s="100"/>
      <c r="L363" s="100"/>
      <c r="M363" s="197"/>
      <c r="N363" s="214">
        <f aca="true" t="shared" si="33" ref="N363:N368">SUM(C363:M363)</f>
        <v>10306184</v>
      </c>
      <c r="O363" s="585">
        <f>SUM(N363:N366)</f>
        <v>56352212</v>
      </c>
    </row>
    <row r="364" spans="1:15" ht="12.75">
      <c r="A364" s="631"/>
      <c r="B364" s="59" t="s">
        <v>110</v>
      </c>
      <c r="C364" s="105"/>
      <c r="D364" s="103">
        <v>20402927</v>
      </c>
      <c r="E364" s="103">
        <v>877308</v>
      </c>
      <c r="F364" s="103"/>
      <c r="G364" s="103">
        <v>3120489</v>
      </c>
      <c r="H364" s="106"/>
      <c r="I364" s="106"/>
      <c r="J364" s="103"/>
      <c r="K364" s="103">
        <v>639144</v>
      </c>
      <c r="L364" s="103"/>
      <c r="M364" s="195"/>
      <c r="N364" s="199">
        <f t="shared" si="33"/>
        <v>25039868</v>
      </c>
      <c r="O364" s="585"/>
    </row>
    <row r="365" spans="1:15" ht="12.75">
      <c r="A365" s="631"/>
      <c r="B365" s="59" t="s">
        <v>111</v>
      </c>
      <c r="C365" s="105"/>
      <c r="D365" s="103"/>
      <c r="E365" s="103">
        <v>9498379</v>
      </c>
      <c r="F365" s="103"/>
      <c r="G365" s="103">
        <v>4452657</v>
      </c>
      <c r="H365" s="106"/>
      <c r="I365" s="106"/>
      <c r="J365" s="103"/>
      <c r="K365" s="103"/>
      <c r="L365" s="103"/>
      <c r="M365" s="195"/>
      <c r="N365" s="199">
        <f t="shared" si="33"/>
        <v>13951036</v>
      </c>
      <c r="O365" s="585"/>
    </row>
    <row r="366" spans="1:15" ht="13.5" thickBot="1">
      <c r="A366" s="632"/>
      <c r="B366" s="185" t="s">
        <v>112</v>
      </c>
      <c r="C366" s="186">
        <v>8652</v>
      </c>
      <c r="D366" s="187"/>
      <c r="E366" s="187"/>
      <c r="F366" s="187"/>
      <c r="G366" s="187">
        <v>7046472</v>
      </c>
      <c r="H366" s="187"/>
      <c r="I366" s="187"/>
      <c r="J366" s="187"/>
      <c r="K366" s="187"/>
      <c r="L366" s="187"/>
      <c r="M366" s="210"/>
      <c r="N366" s="213">
        <f t="shared" si="33"/>
        <v>7055124</v>
      </c>
      <c r="O366" s="586"/>
    </row>
    <row r="367" spans="1:15" ht="12.75">
      <c r="A367" s="633" t="s">
        <v>28</v>
      </c>
      <c r="B367" s="217" t="s">
        <v>158</v>
      </c>
      <c r="C367" s="218"/>
      <c r="D367" s="219"/>
      <c r="E367" s="245">
        <v>84087812</v>
      </c>
      <c r="F367" s="245"/>
      <c r="G367" s="245">
        <v>3849629</v>
      </c>
      <c r="H367" s="245"/>
      <c r="I367" s="245"/>
      <c r="J367" s="219"/>
      <c r="K367" s="219"/>
      <c r="L367" s="219"/>
      <c r="M367" s="220"/>
      <c r="N367" s="212">
        <f t="shared" si="33"/>
        <v>87937441</v>
      </c>
      <c r="O367" s="584">
        <f>SUM(N367:N380)</f>
        <v>224935623</v>
      </c>
    </row>
    <row r="368" spans="1:15" ht="12.75">
      <c r="A368" s="631"/>
      <c r="B368" s="59" t="s">
        <v>159</v>
      </c>
      <c r="C368" s="103"/>
      <c r="D368" s="103"/>
      <c r="E368" s="244">
        <v>5697840</v>
      </c>
      <c r="F368" s="244"/>
      <c r="G368" s="244"/>
      <c r="H368" s="244"/>
      <c r="I368" s="244"/>
      <c r="J368" s="103"/>
      <c r="K368" s="103"/>
      <c r="L368" s="103"/>
      <c r="M368" s="195"/>
      <c r="N368" s="214">
        <f t="shared" si="33"/>
        <v>5697840</v>
      </c>
      <c r="O368" s="585"/>
    </row>
    <row r="369" spans="1:15" ht="12.75">
      <c r="A369" s="631"/>
      <c r="B369" s="59" t="s">
        <v>170</v>
      </c>
      <c r="C369" s="103"/>
      <c r="D369" s="103"/>
      <c r="E369" s="244"/>
      <c r="F369" s="244"/>
      <c r="G369" s="244"/>
      <c r="H369" s="244"/>
      <c r="I369" s="244">
        <v>2941873</v>
      </c>
      <c r="J369" s="103"/>
      <c r="K369" s="103">
        <v>693301</v>
      </c>
      <c r="L369" s="103"/>
      <c r="M369" s="195">
        <v>555235</v>
      </c>
      <c r="N369" s="214">
        <f aca="true" t="shared" si="34" ref="N369:N379">SUM(C369:M369)</f>
        <v>4190409</v>
      </c>
      <c r="O369" s="585"/>
    </row>
    <row r="370" spans="1:15" ht="12.75">
      <c r="A370" s="631"/>
      <c r="B370" s="59" t="s">
        <v>160</v>
      </c>
      <c r="C370" s="103"/>
      <c r="D370" s="103"/>
      <c r="E370" s="244">
        <v>896086</v>
      </c>
      <c r="F370" s="244"/>
      <c r="G370" s="244"/>
      <c r="H370" s="244"/>
      <c r="I370" s="244"/>
      <c r="J370" s="103"/>
      <c r="K370" s="103"/>
      <c r="L370" s="103"/>
      <c r="M370" s="195"/>
      <c r="N370" s="214">
        <f t="shared" si="34"/>
        <v>896086</v>
      </c>
      <c r="O370" s="585"/>
    </row>
    <row r="371" spans="1:15" ht="12.75">
      <c r="A371" s="631"/>
      <c r="B371" s="59" t="s">
        <v>161</v>
      </c>
      <c r="C371" s="103"/>
      <c r="D371" s="103"/>
      <c r="E371" s="244">
        <v>354374</v>
      </c>
      <c r="F371" s="244"/>
      <c r="G371" s="244"/>
      <c r="H371" s="244"/>
      <c r="I371" s="244"/>
      <c r="J371" s="103"/>
      <c r="K371" s="103"/>
      <c r="L371" s="103"/>
      <c r="M371" s="195"/>
      <c r="N371" s="214">
        <f t="shared" si="34"/>
        <v>354374</v>
      </c>
      <c r="O371" s="585"/>
    </row>
    <row r="372" spans="1:15" ht="12.75">
      <c r="A372" s="631"/>
      <c r="B372" s="59" t="s">
        <v>162</v>
      </c>
      <c r="C372" s="103">
        <v>4484858</v>
      </c>
      <c r="D372" s="103">
        <v>50019</v>
      </c>
      <c r="E372" s="244"/>
      <c r="F372" s="103"/>
      <c r="G372" s="103"/>
      <c r="H372" s="103"/>
      <c r="I372" s="103">
        <v>542858</v>
      </c>
      <c r="J372" s="103"/>
      <c r="K372" s="103">
        <v>154567</v>
      </c>
      <c r="L372" s="103"/>
      <c r="M372" s="195"/>
      <c r="N372" s="214">
        <f t="shared" si="34"/>
        <v>5232302</v>
      </c>
      <c r="O372" s="585"/>
    </row>
    <row r="373" spans="1:15" ht="12.75">
      <c r="A373" s="631"/>
      <c r="B373" s="59" t="s">
        <v>163</v>
      </c>
      <c r="C373" s="103"/>
      <c r="D373" s="103"/>
      <c r="E373" s="244">
        <v>9000897</v>
      </c>
      <c r="F373" s="103"/>
      <c r="G373" s="103"/>
      <c r="H373" s="103">
        <v>1135</v>
      </c>
      <c r="I373" s="103">
        <v>13066018</v>
      </c>
      <c r="J373" s="103">
        <v>2066</v>
      </c>
      <c r="K373" s="103">
        <v>1175192</v>
      </c>
      <c r="L373" s="103"/>
      <c r="M373" s="195"/>
      <c r="N373" s="214">
        <f t="shared" si="34"/>
        <v>23245308</v>
      </c>
      <c r="O373" s="585"/>
    </row>
    <row r="374" spans="1:17" ht="12.75">
      <c r="A374" s="631"/>
      <c r="B374" s="59" t="s">
        <v>164</v>
      </c>
      <c r="C374" s="103"/>
      <c r="D374" s="103"/>
      <c r="E374" s="244">
        <v>2054289</v>
      </c>
      <c r="F374" s="103"/>
      <c r="G374" s="103"/>
      <c r="H374" s="103"/>
      <c r="I374" s="103"/>
      <c r="J374" s="103"/>
      <c r="K374" s="103"/>
      <c r="L374" s="103"/>
      <c r="M374" s="195"/>
      <c r="N374" s="214">
        <f t="shared" si="34"/>
        <v>2054289</v>
      </c>
      <c r="O374" s="585"/>
      <c r="Q374" s="61"/>
    </row>
    <row r="375" spans="1:15" ht="12.75">
      <c r="A375" s="631"/>
      <c r="B375" s="59" t="s">
        <v>165</v>
      </c>
      <c r="C375" s="103"/>
      <c r="D375" s="103"/>
      <c r="E375" s="244">
        <v>29330987</v>
      </c>
      <c r="F375" s="103"/>
      <c r="G375" s="103"/>
      <c r="H375" s="103"/>
      <c r="I375" s="103"/>
      <c r="J375" s="103"/>
      <c r="K375" s="103"/>
      <c r="L375" s="103"/>
      <c r="M375" s="195"/>
      <c r="N375" s="214">
        <f t="shared" si="34"/>
        <v>29330987</v>
      </c>
      <c r="O375" s="585"/>
    </row>
    <row r="376" spans="1:15" ht="12.75">
      <c r="A376" s="631"/>
      <c r="B376" s="59" t="s">
        <v>166</v>
      </c>
      <c r="C376" s="103">
        <v>136657</v>
      </c>
      <c r="D376" s="103"/>
      <c r="E376" s="244">
        <v>40959628</v>
      </c>
      <c r="F376" s="103"/>
      <c r="G376" s="103">
        <v>2078221</v>
      </c>
      <c r="H376" s="103"/>
      <c r="I376" s="103"/>
      <c r="J376" s="103"/>
      <c r="K376" s="103"/>
      <c r="L376" s="103"/>
      <c r="M376" s="195"/>
      <c r="N376" s="214">
        <f t="shared" si="34"/>
        <v>43174506</v>
      </c>
      <c r="O376" s="585"/>
    </row>
    <row r="377" spans="1:15" ht="12.75">
      <c r="A377" s="631"/>
      <c r="B377" s="59" t="s">
        <v>167</v>
      </c>
      <c r="C377" s="103"/>
      <c r="D377" s="103"/>
      <c r="E377" s="244"/>
      <c r="F377" s="103"/>
      <c r="G377" s="28">
        <v>208432</v>
      </c>
      <c r="H377" s="103"/>
      <c r="I377" s="103"/>
      <c r="J377" s="103"/>
      <c r="K377" s="103"/>
      <c r="L377" s="103"/>
      <c r="M377" s="195"/>
      <c r="N377" s="214">
        <f t="shared" si="34"/>
        <v>208432</v>
      </c>
      <c r="O377" s="585"/>
    </row>
    <row r="378" spans="1:15" ht="12.75">
      <c r="A378" s="631"/>
      <c r="B378" s="59" t="s">
        <v>168</v>
      </c>
      <c r="C378" s="103"/>
      <c r="D378" s="103"/>
      <c r="E378" s="244">
        <v>17693494</v>
      </c>
      <c r="F378" s="103"/>
      <c r="G378" s="103"/>
      <c r="H378" s="103"/>
      <c r="I378" s="103"/>
      <c r="J378" s="103"/>
      <c r="K378" s="103"/>
      <c r="L378" s="103"/>
      <c r="M378" s="195"/>
      <c r="N378" s="214">
        <f t="shared" si="34"/>
        <v>17693494</v>
      </c>
      <c r="O378" s="585"/>
    </row>
    <row r="379" spans="1:15" ht="12.75">
      <c r="A379" s="631"/>
      <c r="B379" s="177" t="s">
        <v>190</v>
      </c>
      <c r="C379" s="106"/>
      <c r="D379" s="106"/>
      <c r="E379" s="246">
        <v>119695</v>
      </c>
      <c r="F379" s="106"/>
      <c r="G379" s="106"/>
      <c r="H379" s="106"/>
      <c r="I379" s="106"/>
      <c r="J379" s="106"/>
      <c r="K379" s="106"/>
      <c r="L379" s="106"/>
      <c r="M379" s="198"/>
      <c r="N379" s="199">
        <f t="shared" si="34"/>
        <v>119695</v>
      </c>
      <c r="O379" s="585"/>
    </row>
    <row r="380" spans="1:15" ht="13.5" thickBot="1">
      <c r="A380" s="632"/>
      <c r="B380" s="177" t="s">
        <v>169</v>
      </c>
      <c r="C380" s="106">
        <v>1027732</v>
      </c>
      <c r="D380" s="106">
        <v>2172145</v>
      </c>
      <c r="E380" s="246">
        <v>1600583</v>
      </c>
      <c r="F380" s="106"/>
      <c r="G380" s="106"/>
      <c r="H380" s="106"/>
      <c r="I380" s="106"/>
      <c r="J380" s="106"/>
      <c r="K380" s="106"/>
      <c r="L380" s="106"/>
      <c r="M380" s="198"/>
      <c r="N380" s="247">
        <f>SUM(C380:M380)</f>
        <v>4800460</v>
      </c>
      <c r="O380" s="585"/>
    </row>
    <row r="381" spans="1:15" ht="12.75">
      <c r="A381" s="634" t="s">
        <v>29</v>
      </c>
      <c r="B381" s="255" t="s">
        <v>197</v>
      </c>
      <c r="C381" s="184"/>
      <c r="D381" s="184">
        <v>110474</v>
      </c>
      <c r="E381" s="184">
        <v>9906533</v>
      </c>
      <c r="F381" s="184"/>
      <c r="G381" s="184"/>
      <c r="H381" s="184"/>
      <c r="I381" s="184"/>
      <c r="J381" s="184"/>
      <c r="K381" s="184"/>
      <c r="L381" s="184"/>
      <c r="M381" s="209"/>
      <c r="N381" s="212">
        <f>SUM(C381:M381)</f>
        <v>10017007</v>
      </c>
      <c r="O381" s="584">
        <f>SUM(N381:N384)</f>
        <v>50887870</v>
      </c>
    </row>
    <row r="382" spans="1:15" ht="12.75">
      <c r="A382" s="635"/>
      <c r="B382" s="8" t="s">
        <v>198</v>
      </c>
      <c r="C382" s="103"/>
      <c r="D382" s="103"/>
      <c r="E382" s="103">
        <v>217480</v>
      </c>
      <c r="F382" s="103"/>
      <c r="G382" s="103"/>
      <c r="H382" s="103"/>
      <c r="I382" s="103"/>
      <c r="J382" s="103"/>
      <c r="K382" s="103"/>
      <c r="L382" s="103"/>
      <c r="M382" s="195"/>
      <c r="N382" s="199">
        <f>SUM(C382:M382)</f>
        <v>217480</v>
      </c>
      <c r="O382" s="585"/>
    </row>
    <row r="383" spans="1:15" ht="12.75">
      <c r="A383" s="635"/>
      <c r="B383" s="8" t="s">
        <v>199</v>
      </c>
      <c r="C383" s="103"/>
      <c r="D383" s="103"/>
      <c r="E383" s="103">
        <v>4454993</v>
      </c>
      <c r="F383" s="103"/>
      <c r="G383" s="103"/>
      <c r="H383" s="103"/>
      <c r="I383" s="103"/>
      <c r="J383" s="103"/>
      <c r="K383" s="103"/>
      <c r="L383" s="103"/>
      <c r="M383" s="195"/>
      <c r="N383" s="199">
        <f>SUM(C383:M383)</f>
        <v>4454993</v>
      </c>
      <c r="O383" s="585"/>
    </row>
    <row r="384" spans="1:15" ht="13.5" thickBot="1">
      <c r="A384" s="636"/>
      <c r="B384" s="256" t="s">
        <v>200</v>
      </c>
      <c r="C384" s="187"/>
      <c r="D384" s="187"/>
      <c r="E384" s="187">
        <v>36198390</v>
      </c>
      <c r="F384" s="187"/>
      <c r="G384" s="187"/>
      <c r="H384" s="187"/>
      <c r="I384" s="187"/>
      <c r="J384" s="187"/>
      <c r="K384" s="187"/>
      <c r="L384" s="187"/>
      <c r="M384" s="210"/>
      <c r="N384" s="213">
        <f>SUM(C384:M384)</f>
        <v>36198390</v>
      </c>
      <c r="O384" s="586"/>
    </row>
    <row r="385" spans="1:15" ht="15.75" thickBot="1">
      <c r="A385" s="625" t="s">
        <v>14</v>
      </c>
      <c r="B385" s="626"/>
      <c r="C385" s="252">
        <f>SUM(C286:C384)</f>
        <v>12030110</v>
      </c>
      <c r="D385" s="252">
        <f aca="true" t="shared" si="35" ref="D385:M385">SUM(D286:D384)</f>
        <v>47003821</v>
      </c>
      <c r="E385" s="252">
        <f t="shared" si="35"/>
        <v>1088588691</v>
      </c>
      <c r="F385" s="252">
        <f t="shared" si="35"/>
        <v>34703</v>
      </c>
      <c r="G385" s="252">
        <f t="shared" si="35"/>
        <v>38813880</v>
      </c>
      <c r="H385" s="252">
        <f t="shared" si="35"/>
        <v>1135</v>
      </c>
      <c r="I385" s="252">
        <f t="shared" si="35"/>
        <v>21108686</v>
      </c>
      <c r="J385" s="252">
        <f t="shared" si="35"/>
        <v>456640</v>
      </c>
      <c r="K385" s="252">
        <f t="shared" si="35"/>
        <v>5521618</v>
      </c>
      <c r="L385" s="252">
        <f t="shared" si="35"/>
        <v>2006</v>
      </c>
      <c r="M385" s="252">
        <f t="shared" si="35"/>
        <v>555739</v>
      </c>
      <c r="N385" s="253">
        <f>SUM(N286:N384)</f>
        <v>1214117029</v>
      </c>
      <c r="O385" s="254">
        <f>SUM(O286:O384)</f>
        <v>1214117029</v>
      </c>
    </row>
    <row r="386" spans="1:15" ht="15">
      <c r="A386" s="661" t="s">
        <v>94</v>
      </c>
      <c r="B386" s="661"/>
      <c r="C386" s="661"/>
      <c r="D386" s="661"/>
      <c r="E386" s="661"/>
      <c r="F386" s="661"/>
      <c r="G386" s="147"/>
      <c r="H386" s="147"/>
      <c r="I386" s="147"/>
      <c r="J386" s="147"/>
      <c r="K386" s="147"/>
      <c r="L386" s="147"/>
      <c r="M386" s="147"/>
      <c r="N386" s="147"/>
      <c r="O386" s="147"/>
    </row>
    <row r="387" spans="1:17" ht="12.75">
      <c r="A387" s="150" t="s">
        <v>90</v>
      </c>
      <c r="B387" s="150"/>
      <c r="C387" s="151">
        <v>42808</v>
      </c>
      <c r="D387" s="152" t="s">
        <v>93</v>
      </c>
      <c r="E387" s="148"/>
      <c r="F387" s="148"/>
      <c r="G387" s="148"/>
      <c r="H387" s="148"/>
      <c r="I387" s="148"/>
      <c r="J387" s="148"/>
      <c r="K387" s="148"/>
      <c r="L387" s="148"/>
      <c r="M387" s="148"/>
      <c r="N387" s="148"/>
      <c r="O387" s="148" t="s">
        <v>36</v>
      </c>
      <c r="Q387" s="61"/>
    </row>
    <row r="388" spans="1:15" ht="12.75">
      <c r="A388" s="150" t="s">
        <v>91</v>
      </c>
      <c r="B388" s="150"/>
      <c r="C388" s="151">
        <v>21067013</v>
      </c>
      <c r="D388" s="152" t="s">
        <v>93</v>
      </c>
      <c r="E388" s="148"/>
      <c r="F388" s="148"/>
      <c r="G388" s="148"/>
      <c r="H388" s="148"/>
      <c r="I388" s="148"/>
      <c r="J388" s="148"/>
      <c r="K388" s="148"/>
      <c r="L388" s="148"/>
      <c r="M388" s="148"/>
      <c r="N388" s="148"/>
      <c r="O388" s="148" t="s">
        <v>38</v>
      </c>
    </row>
    <row r="389" spans="1:15" ht="12.75">
      <c r="A389" s="153" t="s">
        <v>92</v>
      </c>
      <c r="B389" s="153"/>
      <c r="C389" s="154">
        <v>85011</v>
      </c>
      <c r="D389" s="152" t="s">
        <v>93</v>
      </c>
      <c r="E389" s="146"/>
      <c r="F389" s="146"/>
      <c r="G389" s="146"/>
      <c r="H389" s="146"/>
      <c r="I389" s="146"/>
      <c r="J389" s="146"/>
      <c r="K389" s="146"/>
      <c r="L389" s="146"/>
      <c r="M389" s="146"/>
      <c r="N389" s="146"/>
      <c r="O389" s="146" t="s">
        <v>35</v>
      </c>
    </row>
    <row r="390" spans="1:15" ht="15">
      <c r="A390" s="155" t="s">
        <v>97</v>
      </c>
      <c r="B390" s="155"/>
      <c r="C390" s="156">
        <v>5893247</v>
      </c>
      <c r="D390" s="152" t="s">
        <v>93</v>
      </c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</row>
    <row r="391" spans="1:15" ht="30.75" customHeight="1">
      <c r="A391" s="629" t="s">
        <v>80</v>
      </c>
      <c r="B391" s="629"/>
      <c r="C391" s="629"/>
      <c r="D391" s="629"/>
      <c r="E391" s="629"/>
      <c r="F391" s="629"/>
      <c r="G391" s="629"/>
      <c r="H391" s="629"/>
      <c r="I391" s="629"/>
      <c r="J391" s="629"/>
      <c r="K391" s="629"/>
      <c r="L391" s="629"/>
      <c r="M391" s="629"/>
      <c r="N391" s="629"/>
      <c r="O391" s="169"/>
    </row>
    <row r="392" spans="13:15" ht="15" customHeight="1" thickBot="1">
      <c r="M392" s="630" t="s">
        <v>89</v>
      </c>
      <c r="N392" s="630"/>
      <c r="O392" s="188"/>
    </row>
    <row r="393" spans="1:15" ht="13.5" customHeight="1">
      <c r="A393" s="612" t="s">
        <v>41</v>
      </c>
      <c r="B393" s="613"/>
      <c r="C393" s="613"/>
      <c r="D393" s="613"/>
      <c r="E393" s="613"/>
      <c r="F393" s="613"/>
      <c r="G393" s="613"/>
      <c r="H393" s="613"/>
      <c r="I393" s="613"/>
      <c r="J393" s="613"/>
      <c r="K393" s="613"/>
      <c r="L393" s="613"/>
      <c r="M393" s="613"/>
      <c r="N393" s="614"/>
      <c r="O393" s="173"/>
    </row>
    <row r="394" spans="1:15" ht="13.5" customHeight="1" thickBot="1">
      <c r="A394" s="615"/>
      <c r="B394" s="616"/>
      <c r="C394" s="616"/>
      <c r="D394" s="616"/>
      <c r="E394" s="616"/>
      <c r="F394" s="616"/>
      <c r="G394" s="616"/>
      <c r="H394" s="616"/>
      <c r="I394" s="616"/>
      <c r="J394" s="616"/>
      <c r="K394" s="616"/>
      <c r="L394" s="616"/>
      <c r="M394" s="616"/>
      <c r="N394" s="617"/>
      <c r="O394" s="173"/>
    </row>
    <row r="395" spans="1:15" ht="15" customHeight="1">
      <c r="A395" s="612" t="s">
        <v>11</v>
      </c>
      <c r="B395" s="618"/>
      <c r="C395" s="620" t="s">
        <v>98</v>
      </c>
      <c r="D395" s="621"/>
      <c r="E395" s="621"/>
      <c r="F395" s="621"/>
      <c r="G395" s="621"/>
      <c r="H395" s="621"/>
      <c r="I395" s="621"/>
      <c r="J395" s="621"/>
      <c r="K395" s="621"/>
      <c r="L395" s="621"/>
      <c r="M395" s="621"/>
      <c r="N395" s="598" t="s">
        <v>31</v>
      </c>
      <c r="O395" s="654"/>
    </row>
    <row r="396" spans="1:15" ht="34.5" customHeight="1" thickBot="1">
      <c r="A396" s="615"/>
      <c r="B396" s="619"/>
      <c r="C396" s="21" t="s">
        <v>46</v>
      </c>
      <c r="D396" s="21" t="s">
        <v>47</v>
      </c>
      <c r="E396" s="21" t="s">
        <v>51</v>
      </c>
      <c r="F396" s="21" t="s">
        <v>48</v>
      </c>
      <c r="G396" s="21" t="s">
        <v>49</v>
      </c>
      <c r="H396" s="157" t="s">
        <v>95</v>
      </c>
      <c r="I396" s="157" t="s">
        <v>91</v>
      </c>
      <c r="J396" s="157" t="s">
        <v>92</v>
      </c>
      <c r="K396" s="157" t="s">
        <v>96</v>
      </c>
      <c r="L396" s="21" t="s">
        <v>7</v>
      </c>
      <c r="M396" s="110" t="s">
        <v>88</v>
      </c>
      <c r="N396" s="655"/>
      <c r="O396" s="654"/>
    </row>
    <row r="397" spans="1:15" ht="12.75">
      <c r="A397" s="671" t="s">
        <v>12</v>
      </c>
      <c r="B397" s="672"/>
      <c r="C397" s="99"/>
      <c r="D397" s="100">
        <f>'[7]doln'!$E$39</f>
        <v>18633084</v>
      </c>
      <c r="E397" s="100">
        <f>'[7]doln'!$E$40</f>
        <v>7396732</v>
      </c>
      <c r="F397" s="100"/>
      <c r="G397" s="100"/>
      <c r="H397" s="100"/>
      <c r="I397" s="100"/>
      <c r="J397" s="100"/>
      <c r="K397" s="100"/>
      <c r="L397" s="100"/>
      <c r="M397" s="197"/>
      <c r="N397" s="199">
        <f>SUM(C397:M397)</f>
        <v>26029816</v>
      </c>
      <c r="O397" s="189"/>
    </row>
    <row r="398" spans="1:15" ht="12.75">
      <c r="A398" s="605" t="s">
        <v>13</v>
      </c>
      <c r="B398" s="606"/>
      <c r="C398" s="102"/>
      <c r="D398" s="103"/>
      <c r="E398" s="103">
        <f>'[7]kuj-pom'!$E$40</f>
        <v>74120311</v>
      </c>
      <c r="F398" s="103"/>
      <c r="G398" s="103">
        <f>'[7]kuj-pom'!$E$42</f>
        <v>1270453</v>
      </c>
      <c r="H398" s="103"/>
      <c r="I398" s="103"/>
      <c r="J398" s="103"/>
      <c r="K398" s="103">
        <f>'[7]kuj-pom'!$E$46</f>
        <v>760</v>
      </c>
      <c r="L398" s="103"/>
      <c r="M398" s="195"/>
      <c r="N398" s="200">
        <f aca="true" t="shared" si="36" ref="N398:N412">SUM(C398:M398)</f>
        <v>75391524</v>
      </c>
      <c r="O398" s="190"/>
    </row>
    <row r="399" spans="1:15" ht="12.75">
      <c r="A399" s="605" t="s">
        <v>15</v>
      </c>
      <c r="B399" s="606"/>
      <c r="C399" s="105"/>
      <c r="D399" s="103">
        <f>'[7]lubel'!$E$39</f>
        <v>1100</v>
      </c>
      <c r="E399" s="103">
        <f>'[7]lubel'!$E$40</f>
        <v>41300370</v>
      </c>
      <c r="F399" s="103"/>
      <c r="G399" s="103">
        <f>'[7]lubel'!$E$42</f>
        <v>633878</v>
      </c>
      <c r="H399" s="103"/>
      <c r="I399" s="103">
        <f>'[7]lubel'!$E$44</f>
        <v>1345038</v>
      </c>
      <c r="J399" s="103">
        <f>'[7]lubel'!$E$45</f>
        <v>454574</v>
      </c>
      <c r="K399" s="103">
        <f>'[7]lubel'!$E$46</f>
        <v>352035</v>
      </c>
      <c r="L399" s="103"/>
      <c r="M399" s="195"/>
      <c r="N399" s="199">
        <f t="shared" si="36"/>
        <v>44086995</v>
      </c>
      <c r="O399" s="189"/>
    </row>
    <row r="400" spans="1:15" ht="12.75">
      <c r="A400" s="605" t="s">
        <v>16</v>
      </c>
      <c r="B400" s="606"/>
      <c r="C400" s="105"/>
      <c r="D400" s="103"/>
      <c r="E400" s="103">
        <f>'[7]lubus'!$E$40</f>
        <v>17395973</v>
      </c>
      <c r="F400" s="103"/>
      <c r="G400" s="103">
        <f>'[7]lubus'!$E$42</f>
        <v>5653747</v>
      </c>
      <c r="H400" s="103"/>
      <c r="I400" s="103"/>
      <c r="J400" s="103"/>
      <c r="K400" s="103"/>
      <c r="L400" s="103"/>
      <c r="M400" s="195"/>
      <c r="N400" s="199">
        <f t="shared" si="36"/>
        <v>23049720</v>
      </c>
      <c r="O400" s="189"/>
    </row>
    <row r="401" spans="1:15" ht="12.75">
      <c r="A401" s="605" t="s">
        <v>18</v>
      </c>
      <c r="B401" s="606"/>
      <c r="C401" s="105"/>
      <c r="D401" s="103"/>
      <c r="E401" s="103">
        <f>'[7]łódz'!$E$40</f>
        <v>136233012</v>
      </c>
      <c r="F401" s="103"/>
      <c r="G401" s="103"/>
      <c r="H401" s="103"/>
      <c r="I401" s="103">
        <f>'[7]łódz'!$E$44</f>
        <v>3164849</v>
      </c>
      <c r="J401" s="103"/>
      <c r="K401" s="103">
        <f>'[7]łódz'!$E$46</f>
        <v>918892</v>
      </c>
      <c r="L401" s="103"/>
      <c r="M401" s="195">
        <f>'[7]łódz'!$E$49</f>
        <v>504</v>
      </c>
      <c r="N401" s="199">
        <f t="shared" si="36"/>
        <v>140317257</v>
      </c>
      <c r="O401" s="189"/>
    </row>
    <row r="402" spans="1:15" ht="12.75">
      <c r="A402" s="605" t="s">
        <v>19</v>
      </c>
      <c r="B402" s="606"/>
      <c r="C402" s="105">
        <f>'[7]małop'!$E$38</f>
        <v>2333644</v>
      </c>
      <c r="D402" s="103">
        <f>'[7]małop'!$E$39</f>
        <v>1512103</v>
      </c>
      <c r="E402" s="103">
        <f>'[7]małop'!$E$40</f>
        <v>67444589</v>
      </c>
      <c r="F402" s="103"/>
      <c r="G402" s="103">
        <f>'[7]małop'!$E$42</f>
        <v>276541</v>
      </c>
      <c r="H402" s="103"/>
      <c r="I402" s="103"/>
      <c r="J402" s="103"/>
      <c r="K402" s="103">
        <f>'[7]małop'!$E$46</f>
        <v>1069468</v>
      </c>
      <c r="L402" s="103">
        <f>'[7]małop'!$E$50</f>
        <v>1868</v>
      </c>
      <c r="M402" s="195"/>
      <c r="N402" s="199">
        <f t="shared" si="36"/>
        <v>72638213</v>
      </c>
      <c r="O402" s="189"/>
    </row>
    <row r="403" spans="1:15" ht="12.75">
      <c r="A403" s="605" t="s">
        <v>20</v>
      </c>
      <c r="B403" s="606"/>
      <c r="C403" s="105">
        <f>'[7]mazow'!$E$38</f>
        <v>4034867</v>
      </c>
      <c r="D403" s="103">
        <v>4116005</v>
      </c>
      <c r="E403" s="103">
        <f>'[7]mazow'!$E$40</f>
        <v>281913551</v>
      </c>
      <c r="F403" s="103"/>
      <c r="G403" s="103">
        <f>'[7]mazow'!$E$42</f>
        <v>6803347</v>
      </c>
      <c r="H403" s="103"/>
      <c r="I403" s="103"/>
      <c r="J403" s="103"/>
      <c r="K403" s="103"/>
      <c r="L403" s="103"/>
      <c r="M403" s="195"/>
      <c r="N403" s="199">
        <f>SUM(C403:M403)</f>
        <v>296867770</v>
      </c>
      <c r="O403" s="189"/>
    </row>
    <row r="404" spans="1:15" ht="12.75">
      <c r="A404" s="605" t="s">
        <v>21</v>
      </c>
      <c r="B404" s="606"/>
      <c r="C404" s="105"/>
      <c r="D404" s="103"/>
      <c r="E404" s="103">
        <f>'[7]opol'!$E$40</f>
        <v>27088879</v>
      </c>
      <c r="F404" s="103"/>
      <c r="G404" s="103"/>
      <c r="H404" s="103"/>
      <c r="I404" s="103"/>
      <c r="J404" s="103"/>
      <c r="K404" s="103"/>
      <c r="L404" s="103"/>
      <c r="M404" s="195"/>
      <c r="N404" s="199">
        <f t="shared" si="36"/>
        <v>27088879</v>
      </c>
      <c r="O404" s="189"/>
    </row>
    <row r="405" spans="1:15" ht="12.75">
      <c r="A405" s="605" t="s">
        <v>23</v>
      </c>
      <c r="B405" s="606"/>
      <c r="C405" s="105"/>
      <c r="D405" s="103"/>
      <c r="E405" s="103">
        <f>'[7]podk'!$E$40</f>
        <v>23508507</v>
      </c>
      <c r="F405" s="103"/>
      <c r="G405" s="103"/>
      <c r="H405" s="103"/>
      <c r="I405" s="103"/>
      <c r="J405" s="103"/>
      <c r="K405" s="103"/>
      <c r="L405" s="103"/>
      <c r="M405" s="195"/>
      <c r="N405" s="199">
        <f t="shared" si="36"/>
        <v>23508507</v>
      </c>
      <c r="O405" s="189"/>
    </row>
    <row r="406" spans="1:15" ht="12.75">
      <c r="A406" s="605" t="s">
        <v>22</v>
      </c>
      <c r="B406" s="606"/>
      <c r="C406" s="105"/>
      <c r="D406" s="103">
        <f>'[7]podl'!$E$39</f>
        <v>2354</v>
      </c>
      <c r="E406" s="103">
        <f>'[7]podl'!$E$40</f>
        <v>46117757</v>
      </c>
      <c r="F406" s="103"/>
      <c r="G406" s="103">
        <f>'[7]podl'!$E$42</f>
        <v>30</v>
      </c>
      <c r="H406" s="103"/>
      <c r="I406" s="103"/>
      <c r="J406" s="103"/>
      <c r="K406" s="103">
        <f>'[7]podl'!$E$46</f>
        <v>518259</v>
      </c>
      <c r="L406" s="103">
        <f>'[7]podl'!$E$50</f>
        <v>94</v>
      </c>
      <c r="M406" s="195"/>
      <c r="N406" s="199">
        <f>SUM(C406:M406)</f>
        <v>46638494</v>
      </c>
      <c r="O406" s="189"/>
    </row>
    <row r="407" spans="1:15" ht="12.75">
      <c r="A407" s="605" t="s">
        <v>24</v>
      </c>
      <c r="B407" s="606"/>
      <c r="C407" s="105">
        <v>3700</v>
      </c>
      <c r="D407" s="103">
        <f>'[7]pom'!$E$39</f>
        <v>2510</v>
      </c>
      <c r="E407" s="103">
        <f>'[7]pom'!$E$40</f>
        <v>52084120</v>
      </c>
      <c r="F407" s="103"/>
      <c r="G407" s="103"/>
      <c r="H407" s="103"/>
      <c r="I407" s="103"/>
      <c r="J407" s="103"/>
      <c r="K407" s="103"/>
      <c r="L407" s="103">
        <v>7</v>
      </c>
      <c r="M407" s="195"/>
      <c r="N407" s="199">
        <f t="shared" si="36"/>
        <v>52090337</v>
      </c>
      <c r="O407" s="189"/>
    </row>
    <row r="408" spans="1:15" ht="12.75">
      <c r="A408" s="605" t="s">
        <v>25</v>
      </c>
      <c r="B408" s="606"/>
      <c r="C408" s="105"/>
      <c r="D408" s="103"/>
      <c r="E408" s="103">
        <f>'[7]śląsk'!$E$40</f>
        <v>36003012</v>
      </c>
      <c r="F408" s="103">
        <f>'[7]śląsk'!$E$41</f>
        <v>34703</v>
      </c>
      <c r="G408" s="103">
        <f>'[7]śląsk'!$E$42</f>
        <v>3419984</v>
      </c>
      <c r="H408" s="103"/>
      <c r="I408" s="103">
        <f>'[7]śląsk'!$E$44</f>
        <v>48050</v>
      </c>
      <c r="J408" s="103"/>
      <c r="K408" s="103"/>
      <c r="L408" s="103">
        <f>'[7]śląsk'!$E$50</f>
        <v>37</v>
      </c>
      <c r="M408" s="195"/>
      <c r="N408" s="199">
        <f t="shared" si="36"/>
        <v>39505786</v>
      </c>
      <c r="O408" s="189"/>
    </row>
    <row r="409" spans="1:15" ht="12.75">
      <c r="A409" s="605" t="s">
        <v>26</v>
      </c>
      <c r="B409" s="606"/>
      <c r="C409" s="105"/>
      <c r="D409" s="103">
        <f>'[7]święt'!$E$39</f>
        <v>1100</v>
      </c>
      <c r="E409" s="103">
        <f>'[7]święt'!$E$40</f>
        <v>14726926</v>
      </c>
      <c r="F409" s="103"/>
      <c r="G409" s="103"/>
      <c r="H409" s="103"/>
      <c r="I409" s="103"/>
      <c r="J409" s="103"/>
      <c r="K409" s="103"/>
      <c r="L409" s="103"/>
      <c r="M409" s="195"/>
      <c r="N409" s="199">
        <f t="shared" si="36"/>
        <v>14728026</v>
      </c>
      <c r="O409" s="189"/>
    </row>
    <row r="410" spans="1:15" ht="12.75">
      <c r="A410" s="605" t="s">
        <v>27</v>
      </c>
      <c r="B410" s="606"/>
      <c r="C410" s="105">
        <f>'[7]warm-maz'!$E$38</f>
        <v>8652</v>
      </c>
      <c r="D410" s="103">
        <f>'[7]warm-maz'!$E$39</f>
        <v>20402927</v>
      </c>
      <c r="E410" s="103">
        <f>'[7]warm-maz'!$E$40</f>
        <v>20681871</v>
      </c>
      <c r="F410" s="103"/>
      <c r="G410" s="103">
        <f>'[7]warm-maz'!$E$42</f>
        <v>14619618</v>
      </c>
      <c r="H410" s="103"/>
      <c r="I410" s="103"/>
      <c r="J410" s="103"/>
      <c r="K410" s="103">
        <f>'[7]warm-maz'!$E$46</f>
        <v>639144</v>
      </c>
      <c r="L410" s="103"/>
      <c r="M410" s="195"/>
      <c r="N410" s="199">
        <f t="shared" si="36"/>
        <v>56352212</v>
      </c>
      <c r="O410" s="189"/>
    </row>
    <row r="411" spans="1:15" ht="12.75">
      <c r="A411" s="605" t="s">
        <v>28</v>
      </c>
      <c r="B411" s="606"/>
      <c r="C411" s="105">
        <f>'[7]wielk'!$E$38</f>
        <v>5649247</v>
      </c>
      <c r="D411" s="103">
        <f>'[7]wielk'!$E$39</f>
        <v>2222164</v>
      </c>
      <c r="E411" s="103">
        <f>'[7]wielk'!$E$40</f>
        <v>191795685</v>
      </c>
      <c r="F411" s="103"/>
      <c r="G411" s="103">
        <f>'[7]wielk'!$E$42</f>
        <v>6136282</v>
      </c>
      <c r="H411" s="106">
        <f>'[7]wielk'!$E$43</f>
        <v>1135</v>
      </c>
      <c r="I411" s="106">
        <f>'[7]wielk'!$E$44</f>
        <v>16550749</v>
      </c>
      <c r="J411" s="103">
        <f>'[7]wielk'!$E$45</f>
        <v>2066</v>
      </c>
      <c r="K411" s="103">
        <f>'[7]wielk'!$E$46</f>
        <v>2023060</v>
      </c>
      <c r="L411" s="103"/>
      <c r="M411" s="195">
        <f>'[7]wielk'!$E$49</f>
        <v>555235</v>
      </c>
      <c r="N411" s="199">
        <f t="shared" si="36"/>
        <v>224935623</v>
      </c>
      <c r="O411" s="189"/>
    </row>
    <row r="412" spans="1:15" ht="13.5" thickBot="1">
      <c r="A412" s="607" t="s">
        <v>29</v>
      </c>
      <c r="B412" s="608"/>
      <c r="C412" s="107"/>
      <c r="D412" s="106">
        <f>'[7]zach'!$E$39</f>
        <v>110474</v>
      </c>
      <c r="E412" s="106">
        <f>'[7]zach'!$E$40</f>
        <v>50777396</v>
      </c>
      <c r="F412" s="106"/>
      <c r="G412" s="106"/>
      <c r="H412" s="106"/>
      <c r="I412" s="106"/>
      <c r="J412" s="106"/>
      <c r="K412" s="106"/>
      <c r="L412" s="106"/>
      <c r="M412" s="198"/>
      <c r="N412" s="199">
        <f t="shared" si="36"/>
        <v>50887870</v>
      </c>
      <c r="O412" s="189"/>
    </row>
    <row r="413" spans="1:15" ht="15.75" thickBot="1">
      <c r="A413" s="609" t="s">
        <v>14</v>
      </c>
      <c r="B413" s="610"/>
      <c r="C413" s="149">
        <f>SUM(C397:C412)</f>
        <v>12030110</v>
      </c>
      <c r="D413" s="149">
        <f aca="true" t="shared" si="37" ref="D413:M413">SUM(D397:D412)</f>
        <v>47003821</v>
      </c>
      <c r="E413" s="149">
        <f t="shared" si="37"/>
        <v>1088588691</v>
      </c>
      <c r="F413" s="149">
        <f t="shared" si="37"/>
        <v>34703</v>
      </c>
      <c r="G413" s="149">
        <f t="shared" si="37"/>
        <v>38813880</v>
      </c>
      <c r="H413" s="149">
        <f t="shared" si="37"/>
        <v>1135</v>
      </c>
      <c r="I413" s="149">
        <f t="shared" si="37"/>
        <v>21108686</v>
      </c>
      <c r="J413" s="149">
        <f t="shared" si="37"/>
        <v>456640</v>
      </c>
      <c r="K413" s="149">
        <f t="shared" si="37"/>
        <v>5521618</v>
      </c>
      <c r="L413" s="149">
        <f t="shared" si="37"/>
        <v>2006</v>
      </c>
      <c r="M413" s="149">
        <f t="shared" si="37"/>
        <v>555739</v>
      </c>
      <c r="N413" s="114">
        <f>SUM(N397:N412)</f>
        <v>1214117029</v>
      </c>
      <c r="O413" s="26"/>
    </row>
    <row r="414" spans="1:15" ht="15">
      <c r="A414" s="661" t="s">
        <v>94</v>
      </c>
      <c r="B414" s="661"/>
      <c r="C414" s="661"/>
      <c r="D414" s="661"/>
      <c r="E414" s="661"/>
      <c r="F414" s="661"/>
      <c r="G414" s="147"/>
      <c r="H414" s="147"/>
      <c r="I414" s="147"/>
      <c r="J414" s="147"/>
      <c r="K414" s="147"/>
      <c r="L414" s="147"/>
      <c r="M414" s="147"/>
      <c r="N414" s="147"/>
      <c r="O414" s="26"/>
    </row>
    <row r="415" spans="1:17" ht="12.75">
      <c r="A415" s="150" t="s">
        <v>90</v>
      </c>
      <c r="B415" s="150"/>
      <c r="C415" s="151">
        <v>42808</v>
      </c>
      <c r="D415" s="152" t="s">
        <v>93</v>
      </c>
      <c r="E415" s="148"/>
      <c r="F415" s="148"/>
      <c r="G415" s="148"/>
      <c r="H415" s="148"/>
      <c r="I415" s="148"/>
      <c r="J415" s="148"/>
      <c r="K415" s="148"/>
      <c r="L415" s="148"/>
      <c r="M415" s="148"/>
      <c r="N415" s="148" t="s">
        <v>36</v>
      </c>
      <c r="O415" s="148"/>
      <c r="Q415" s="61"/>
    </row>
    <row r="416" spans="1:15" ht="12.75">
      <c r="A416" s="150" t="s">
        <v>91</v>
      </c>
      <c r="B416" s="150"/>
      <c r="C416" s="151">
        <v>21067013</v>
      </c>
      <c r="D416" s="152" t="s">
        <v>93</v>
      </c>
      <c r="E416" s="148"/>
      <c r="F416" s="148"/>
      <c r="G416" s="148"/>
      <c r="H416" s="148"/>
      <c r="I416" s="148"/>
      <c r="J416" s="148"/>
      <c r="K416" s="148"/>
      <c r="L416" s="148"/>
      <c r="M416" s="148"/>
      <c r="N416" s="148" t="s">
        <v>38</v>
      </c>
      <c r="O416" s="148"/>
    </row>
    <row r="417" spans="1:15" ht="12.75">
      <c r="A417" s="153" t="s">
        <v>92</v>
      </c>
      <c r="B417" s="153"/>
      <c r="C417" s="154">
        <v>85011</v>
      </c>
      <c r="D417" s="152" t="s">
        <v>93</v>
      </c>
      <c r="E417" s="146"/>
      <c r="F417" s="146"/>
      <c r="G417" s="146"/>
      <c r="H417" s="146"/>
      <c r="I417" s="146"/>
      <c r="J417" s="146"/>
      <c r="K417" s="146"/>
      <c r="L417" s="146"/>
      <c r="M417" s="146"/>
      <c r="N417" s="146" t="s">
        <v>35</v>
      </c>
      <c r="O417" s="148"/>
    </row>
    <row r="418" spans="1:15" ht="15">
      <c r="A418" s="155" t="s">
        <v>97</v>
      </c>
      <c r="B418" s="155"/>
      <c r="C418" s="156">
        <v>5893247</v>
      </c>
      <c r="D418" s="152" t="s">
        <v>93</v>
      </c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</row>
    <row r="419" spans="13:15" ht="15.75" thickBot="1">
      <c r="M419" s="630" t="s">
        <v>71</v>
      </c>
      <c r="N419" s="630"/>
      <c r="O419" s="188"/>
    </row>
    <row r="420" spans="1:15" ht="13.5" customHeight="1">
      <c r="A420" s="612" t="s">
        <v>41</v>
      </c>
      <c r="B420" s="613"/>
      <c r="C420" s="613"/>
      <c r="D420" s="613"/>
      <c r="E420" s="613"/>
      <c r="F420" s="613"/>
      <c r="G420" s="613"/>
      <c r="H420" s="613"/>
      <c r="I420" s="613"/>
      <c r="J420" s="613"/>
      <c r="K420" s="613"/>
      <c r="L420" s="613"/>
      <c r="M420" s="613"/>
      <c r="N420" s="614"/>
      <c r="O420" s="173"/>
    </row>
    <row r="421" spans="1:15" ht="15.75" thickBot="1">
      <c r="A421" s="615"/>
      <c r="B421" s="616"/>
      <c r="C421" s="616"/>
      <c r="D421" s="616"/>
      <c r="E421" s="616"/>
      <c r="F421" s="616"/>
      <c r="G421" s="616"/>
      <c r="H421" s="616"/>
      <c r="I421" s="616"/>
      <c r="J421" s="616"/>
      <c r="K421" s="616"/>
      <c r="L421" s="616"/>
      <c r="M421" s="616"/>
      <c r="N421" s="617"/>
      <c r="O421" s="173"/>
    </row>
    <row r="422" spans="1:15" ht="15">
      <c r="A422" s="662" t="s">
        <v>11</v>
      </c>
      <c r="B422" s="168"/>
      <c r="C422" s="664" t="s">
        <v>64</v>
      </c>
      <c r="D422" s="665"/>
      <c r="E422" s="665"/>
      <c r="F422" s="665"/>
      <c r="G422" s="665"/>
      <c r="H422" s="665"/>
      <c r="I422" s="665"/>
      <c r="J422" s="665"/>
      <c r="K422" s="665"/>
      <c r="L422" s="665"/>
      <c r="M422" s="670"/>
      <c r="N422" s="600" t="s">
        <v>31</v>
      </c>
      <c r="O422" s="654"/>
    </row>
    <row r="423" spans="1:15" ht="24.75" customHeight="1" thickBot="1">
      <c r="A423" s="663"/>
      <c r="B423" s="176"/>
      <c r="C423" s="21" t="s">
        <v>46</v>
      </c>
      <c r="D423" s="21" t="s">
        <v>47</v>
      </c>
      <c r="E423" s="21" t="s">
        <v>51</v>
      </c>
      <c r="F423" s="21" t="s">
        <v>48</v>
      </c>
      <c r="G423" s="21" t="s">
        <v>49</v>
      </c>
      <c r="H423" s="21" t="s">
        <v>54</v>
      </c>
      <c r="I423" s="21" t="s">
        <v>55</v>
      </c>
      <c r="J423" s="21" t="s">
        <v>56</v>
      </c>
      <c r="K423" s="21" t="s">
        <v>57</v>
      </c>
      <c r="L423" s="21" t="s">
        <v>7</v>
      </c>
      <c r="M423" s="4" t="s">
        <v>8</v>
      </c>
      <c r="N423" s="601"/>
      <c r="O423" s="654"/>
    </row>
    <row r="424" spans="1:15" ht="12.75">
      <c r="A424" s="249" t="s">
        <v>12</v>
      </c>
      <c r="B424" s="58"/>
      <c r="C424" s="99"/>
      <c r="D424" s="100">
        <f>'[3]doln'!$E$39</f>
        <v>18661876</v>
      </c>
      <c r="E424" s="100">
        <f>'[3]doln'!$E$40</f>
        <v>8319982</v>
      </c>
      <c r="F424" s="100"/>
      <c r="G424" s="100"/>
      <c r="H424" s="100"/>
      <c r="I424" s="100"/>
      <c r="J424" s="100"/>
      <c r="K424" s="100"/>
      <c r="L424" s="100"/>
      <c r="M424" s="100"/>
      <c r="N424" s="101">
        <f>SUM(C424:M424)</f>
        <v>26981858</v>
      </c>
      <c r="O424" s="189"/>
    </row>
    <row r="425" spans="1:15" ht="12.75">
      <c r="A425" s="250" t="s">
        <v>13</v>
      </c>
      <c r="B425" s="59"/>
      <c r="C425" s="102"/>
      <c r="D425" s="103">
        <f>'[3]kuj-pom'!$E$39</f>
        <v>7295</v>
      </c>
      <c r="E425" s="103">
        <f>'[3]kuj-pom'!$E$40</f>
        <v>69592901</v>
      </c>
      <c r="F425" s="103"/>
      <c r="G425" s="103">
        <f>'[3]kuj-pom'!$E$42</f>
        <v>1280858</v>
      </c>
      <c r="H425" s="103"/>
      <c r="I425" s="103"/>
      <c r="J425" s="103"/>
      <c r="K425" s="103">
        <f>'[3]kuj-pom'!$E$46</f>
        <v>445</v>
      </c>
      <c r="L425" s="103"/>
      <c r="M425" s="103"/>
      <c r="N425" s="104">
        <f aca="true" t="shared" si="38" ref="N425:N439">SUM(C425:M425)</f>
        <v>70881499</v>
      </c>
      <c r="O425" s="190"/>
    </row>
    <row r="426" spans="1:15" ht="12.75">
      <c r="A426" s="250" t="s">
        <v>15</v>
      </c>
      <c r="B426" s="59"/>
      <c r="C426" s="105"/>
      <c r="D426" s="103">
        <f>'[3]lubel'!$E$39</f>
        <v>300</v>
      </c>
      <c r="E426" s="103">
        <f>'[3]lubel'!$E$40</f>
        <v>33139975</v>
      </c>
      <c r="F426" s="103"/>
      <c r="G426" s="103">
        <f>'[3]lubel'!$E$42</f>
        <v>558703</v>
      </c>
      <c r="H426" s="103"/>
      <c r="I426" s="103">
        <f>'[3]lubel'!$E$44</f>
        <v>2582483</v>
      </c>
      <c r="J426" s="103"/>
      <c r="K426" s="103">
        <f>'[3]lubel'!$E$46</f>
        <v>688686</v>
      </c>
      <c r="L426" s="103"/>
      <c r="M426" s="103"/>
      <c r="N426" s="101">
        <f t="shared" si="38"/>
        <v>36970147</v>
      </c>
      <c r="O426" s="189"/>
    </row>
    <row r="427" spans="1:15" ht="12.75">
      <c r="A427" s="250" t="s">
        <v>16</v>
      </c>
      <c r="B427" s="59"/>
      <c r="C427" s="105">
        <f>'[3]lubus'!$E$38</f>
        <v>397568</v>
      </c>
      <c r="D427" s="103">
        <f>'[3]lubus'!$E$39</f>
        <v>182296</v>
      </c>
      <c r="E427" s="103">
        <f>'[3]lubus'!$E$40</f>
        <v>17042499</v>
      </c>
      <c r="F427" s="103"/>
      <c r="G427" s="103">
        <f>'[3]lubus'!$E$42</f>
        <v>6370348</v>
      </c>
      <c r="H427" s="103"/>
      <c r="I427" s="103">
        <f>'[3]lubus'!$E$44</f>
        <v>423312</v>
      </c>
      <c r="J427" s="103">
        <f>'[3]lubus'!$E$45</f>
        <v>1603</v>
      </c>
      <c r="K427" s="103">
        <f>'[3]lubus'!$E$46</f>
        <v>73242</v>
      </c>
      <c r="L427" s="103"/>
      <c r="M427" s="103"/>
      <c r="N427" s="101">
        <f t="shared" si="38"/>
        <v>24490868</v>
      </c>
      <c r="O427" s="189"/>
    </row>
    <row r="428" spans="1:15" ht="12.75">
      <c r="A428" s="250" t="s">
        <v>18</v>
      </c>
      <c r="B428" s="59"/>
      <c r="C428" s="105"/>
      <c r="D428" s="103">
        <f>'[3]łódz'!$E$39</f>
        <v>4031</v>
      </c>
      <c r="E428" s="103">
        <f>'[3]łódz'!$E$40</f>
        <v>128874659</v>
      </c>
      <c r="F428" s="103"/>
      <c r="G428" s="103"/>
      <c r="H428" s="103"/>
      <c r="I428" s="103">
        <f>'[6]łódz'!$E$44</f>
        <v>2238093</v>
      </c>
      <c r="J428" s="103"/>
      <c r="K428" s="103">
        <f>'[6]łódz'!$E$46</f>
        <v>1018436</v>
      </c>
      <c r="L428" s="103"/>
      <c r="M428" s="103"/>
      <c r="N428" s="101">
        <f t="shared" si="38"/>
        <v>132135219</v>
      </c>
      <c r="O428" s="189"/>
    </row>
    <row r="429" spans="1:15" ht="12.75">
      <c r="A429" s="250" t="s">
        <v>19</v>
      </c>
      <c r="B429" s="59"/>
      <c r="C429" s="105">
        <f>'[6]małop'!$E$38</f>
        <v>2384312</v>
      </c>
      <c r="D429" s="103">
        <f>'[6]małop'!$E$39</f>
        <v>2260829</v>
      </c>
      <c r="E429" s="103">
        <f>'[6]małop'!$E$40</f>
        <v>64189592</v>
      </c>
      <c r="F429" s="103"/>
      <c r="G429" s="103">
        <f>'[6]małop'!$E$42</f>
        <v>282961</v>
      </c>
      <c r="H429" s="103"/>
      <c r="I429" s="103"/>
      <c r="J429" s="103"/>
      <c r="K429" s="103">
        <f>'[6]małop'!$E$46</f>
        <v>1058973</v>
      </c>
      <c r="L429" s="103">
        <f>'[6]małop'!$E$50</f>
        <v>1607</v>
      </c>
      <c r="M429" s="103"/>
      <c r="N429" s="101">
        <f>SUM(C429:M429)</f>
        <v>70178274</v>
      </c>
      <c r="O429" s="189"/>
    </row>
    <row r="430" spans="1:15" ht="12.75">
      <c r="A430" s="250" t="s">
        <v>20</v>
      </c>
      <c r="B430" s="59"/>
      <c r="C430" s="105">
        <f>SUM('[6]mazow'!$E$38)</f>
        <v>1550505</v>
      </c>
      <c r="D430" s="103">
        <f>'[6]mazow'!$E$39</f>
        <v>3728490</v>
      </c>
      <c r="E430" s="103">
        <f>'[6]mazow'!$E$40</f>
        <v>247288955</v>
      </c>
      <c r="F430" s="103"/>
      <c r="G430" s="103">
        <f>'[6]mazow'!$E$42</f>
        <v>5747762</v>
      </c>
      <c r="H430" s="103"/>
      <c r="I430" s="103"/>
      <c r="J430" s="103"/>
      <c r="K430" s="103"/>
      <c r="L430" s="103"/>
      <c r="M430" s="103"/>
      <c r="N430" s="101">
        <f t="shared" si="38"/>
        <v>258315712</v>
      </c>
      <c r="O430" s="189"/>
    </row>
    <row r="431" spans="1:15" ht="12.75">
      <c r="A431" s="250" t="s">
        <v>21</v>
      </c>
      <c r="B431" s="59"/>
      <c r="C431" s="105"/>
      <c r="D431" s="103"/>
      <c r="E431" s="103">
        <f>'[6]opol'!$E$40</f>
        <v>27265082</v>
      </c>
      <c r="F431" s="103"/>
      <c r="G431" s="103"/>
      <c r="H431" s="103"/>
      <c r="I431" s="103"/>
      <c r="J431" s="103"/>
      <c r="K431" s="103"/>
      <c r="L431" s="103"/>
      <c r="M431" s="103"/>
      <c r="N431" s="101">
        <f t="shared" si="38"/>
        <v>27265082</v>
      </c>
      <c r="O431" s="189"/>
    </row>
    <row r="432" spans="1:15" ht="12.75">
      <c r="A432" s="250" t="s">
        <v>23</v>
      </c>
      <c r="B432" s="59"/>
      <c r="C432" s="105"/>
      <c r="D432" s="103"/>
      <c r="E432" s="103">
        <f>'[3]podk'!$E$40</f>
        <v>21077526</v>
      </c>
      <c r="F432" s="103"/>
      <c r="G432" s="103"/>
      <c r="H432" s="103"/>
      <c r="I432" s="103"/>
      <c r="J432" s="103"/>
      <c r="K432" s="103"/>
      <c r="L432" s="103"/>
      <c r="M432" s="103"/>
      <c r="N432" s="101">
        <f>SUM(C432:M432)</f>
        <v>21077526</v>
      </c>
      <c r="O432" s="189"/>
    </row>
    <row r="433" spans="1:15" ht="12.75">
      <c r="A433" s="250" t="s">
        <v>22</v>
      </c>
      <c r="B433" s="59"/>
      <c r="C433" s="105"/>
      <c r="D433" s="103">
        <f>'[3]podl'!$E$39</f>
        <v>90623</v>
      </c>
      <c r="E433" s="103">
        <f>'[3]podl'!$E$40</f>
        <v>40196597</v>
      </c>
      <c r="F433" s="103"/>
      <c r="G433" s="103">
        <f>'[3]podl'!$E$42</f>
        <v>8560</v>
      </c>
      <c r="H433" s="103"/>
      <c r="I433" s="103"/>
      <c r="J433" s="103"/>
      <c r="K433" s="103">
        <f>'[3]podl'!$E$46</f>
        <v>570898</v>
      </c>
      <c r="L433" s="103"/>
      <c r="M433" s="103"/>
      <c r="N433" s="101">
        <f t="shared" si="38"/>
        <v>40866678</v>
      </c>
      <c r="O433" s="189"/>
    </row>
    <row r="434" spans="1:15" ht="12.75">
      <c r="A434" s="250" t="s">
        <v>24</v>
      </c>
      <c r="B434" s="59"/>
      <c r="C434" s="105">
        <f>'[3]pom'!$E$38</f>
        <v>3500</v>
      </c>
      <c r="D434" s="103">
        <f>'[3]pom'!$E$39</f>
        <v>3198287</v>
      </c>
      <c r="E434" s="103">
        <f>'[3]pom'!$E$40</f>
        <v>52194058</v>
      </c>
      <c r="F434" s="103"/>
      <c r="G434" s="103"/>
      <c r="H434" s="103"/>
      <c r="I434" s="103"/>
      <c r="J434" s="103"/>
      <c r="K434" s="103"/>
      <c r="L434" s="103"/>
      <c r="M434" s="103"/>
      <c r="N434" s="101">
        <f t="shared" si="38"/>
        <v>55395845</v>
      </c>
      <c r="O434" s="189"/>
    </row>
    <row r="435" spans="1:15" ht="12.75">
      <c r="A435" s="250" t="s">
        <v>25</v>
      </c>
      <c r="B435" s="59"/>
      <c r="C435" s="105"/>
      <c r="D435" s="103"/>
      <c r="E435" s="103">
        <f>'[6]śląsk'!$E$40</f>
        <v>35770285</v>
      </c>
      <c r="F435" s="103">
        <f>'[6]śląsk'!$E$41</f>
        <v>62831</v>
      </c>
      <c r="G435" s="103">
        <f>'[6]śląsk'!$E$42</f>
        <v>3293628</v>
      </c>
      <c r="H435" s="103"/>
      <c r="I435" s="103">
        <f>'[6]śląsk'!$E$44</f>
        <v>29800</v>
      </c>
      <c r="J435" s="103"/>
      <c r="K435" s="103"/>
      <c r="L435" s="103">
        <f>'[3]śląsk'!$E$50</f>
        <v>4</v>
      </c>
      <c r="M435" s="103"/>
      <c r="N435" s="101">
        <f t="shared" si="38"/>
        <v>39156548</v>
      </c>
      <c r="O435" s="189"/>
    </row>
    <row r="436" spans="1:15" ht="12.75">
      <c r="A436" s="250" t="s">
        <v>26</v>
      </c>
      <c r="B436" s="59"/>
      <c r="C436" s="105"/>
      <c r="D436" s="103">
        <f>'[3]święt'!$E$39</f>
        <v>1050</v>
      </c>
      <c r="E436" s="103">
        <f>'[3]święt'!$E$40</f>
        <v>14276515</v>
      </c>
      <c r="F436" s="103"/>
      <c r="G436" s="103"/>
      <c r="H436" s="103"/>
      <c r="I436" s="103"/>
      <c r="J436" s="103"/>
      <c r="K436" s="103"/>
      <c r="L436" s="103"/>
      <c r="M436" s="103"/>
      <c r="N436" s="101">
        <f>SUM(C436:M436)</f>
        <v>14277565</v>
      </c>
      <c r="O436" s="189"/>
    </row>
    <row r="437" spans="1:15" ht="12.75">
      <c r="A437" s="250" t="s">
        <v>27</v>
      </c>
      <c r="B437" s="59"/>
      <c r="C437" s="105"/>
      <c r="D437" s="103">
        <f>'[3]warm-maz'!$E$39</f>
        <v>15548204</v>
      </c>
      <c r="E437" s="103">
        <f>'[3]warm-maz'!$E$40</f>
        <v>28554876</v>
      </c>
      <c r="F437" s="103"/>
      <c r="G437" s="103">
        <f>'[3]warm-maz'!$E$42</f>
        <v>14667428</v>
      </c>
      <c r="H437" s="103"/>
      <c r="I437" s="103"/>
      <c r="J437" s="103"/>
      <c r="K437" s="103">
        <f>'[3]warm-maz'!$E$46</f>
        <v>631531</v>
      </c>
      <c r="L437" s="103"/>
      <c r="M437" s="103"/>
      <c r="N437" s="101">
        <f t="shared" si="38"/>
        <v>59402039</v>
      </c>
      <c r="O437" s="189"/>
    </row>
    <row r="438" spans="1:15" ht="12.75">
      <c r="A438" s="250" t="s">
        <v>28</v>
      </c>
      <c r="B438" s="59"/>
      <c r="C438" s="105">
        <f>'[3]wiek'!$E$38</f>
        <v>5508201</v>
      </c>
      <c r="D438" s="103">
        <f>'[3]wiek'!$E$39</f>
        <v>2702874</v>
      </c>
      <c r="E438" s="103">
        <f>'[3]wiek'!$E$40</f>
        <v>187852404</v>
      </c>
      <c r="F438" s="103"/>
      <c r="G438" s="103">
        <f>'[3]wiek'!$E$42</f>
        <v>5962140</v>
      </c>
      <c r="H438" s="106"/>
      <c r="I438" s="106">
        <f>'[3]wiek'!$E$44</f>
        <v>14670930</v>
      </c>
      <c r="J438" s="103"/>
      <c r="K438" s="103">
        <f>'[3]wiek'!$E$46</f>
        <v>3041725</v>
      </c>
      <c r="L438" s="103"/>
      <c r="M438" s="103">
        <f>'[3]wiek'!$E$49</f>
        <v>364507</v>
      </c>
      <c r="N438" s="101">
        <f t="shared" si="38"/>
        <v>220102781</v>
      </c>
      <c r="O438" s="189"/>
    </row>
    <row r="439" spans="1:15" ht="13.5" thickBot="1">
      <c r="A439" s="251" t="s">
        <v>29</v>
      </c>
      <c r="B439" s="177"/>
      <c r="C439" s="107">
        <f>'[3]zach'!$E$38</f>
        <v>3844</v>
      </c>
      <c r="D439" s="106">
        <f>'[3]zach'!$E$39</f>
        <v>140449</v>
      </c>
      <c r="E439" s="106">
        <f>'[3]zach'!$E$40</f>
        <v>43911548</v>
      </c>
      <c r="F439" s="106"/>
      <c r="G439" s="106"/>
      <c r="H439" s="106"/>
      <c r="I439" s="106"/>
      <c r="J439" s="106"/>
      <c r="K439" s="106"/>
      <c r="L439" s="106"/>
      <c r="M439" s="106">
        <f>'[3]zach'!$E$52</f>
        <v>140</v>
      </c>
      <c r="N439" s="101">
        <f t="shared" si="38"/>
        <v>44055981</v>
      </c>
      <c r="O439" s="189"/>
    </row>
    <row r="440" spans="1:15" ht="15.75" thickBot="1">
      <c r="A440" s="14" t="s">
        <v>14</v>
      </c>
      <c r="B440" s="178"/>
      <c r="C440" s="60">
        <f aca="true" t="shared" si="39" ref="C440:N440">SUM(C424:C439)</f>
        <v>9847930</v>
      </c>
      <c r="D440" s="60">
        <f t="shared" si="39"/>
        <v>46526604</v>
      </c>
      <c r="E440" s="60">
        <f t="shared" si="39"/>
        <v>1019547454</v>
      </c>
      <c r="F440" s="60">
        <f t="shared" si="39"/>
        <v>62831</v>
      </c>
      <c r="G440" s="60">
        <f t="shared" si="39"/>
        <v>38172388</v>
      </c>
      <c r="H440" s="60">
        <f t="shared" si="39"/>
        <v>0</v>
      </c>
      <c r="I440" s="60">
        <f t="shared" si="39"/>
        <v>19944618</v>
      </c>
      <c r="J440" s="60">
        <f t="shared" si="39"/>
        <v>1603</v>
      </c>
      <c r="K440" s="60">
        <f t="shared" si="39"/>
        <v>7083936</v>
      </c>
      <c r="L440" s="60">
        <f t="shared" si="39"/>
        <v>1611</v>
      </c>
      <c r="M440" s="60">
        <f t="shared" si="39"/>
        <v>364647</v>
      </c>
      <c r="N440" s="16">
        <f t="shared" si="39"/>
        <v>1141553622</v>
      </c>
      <c r="O440" s="26"/>
    </row>
    <row r="441" spans="1:17" ht="12.75">
      <c r="A441" s="652" t="s">
        <v>36</v>
      </c>
      <c r="B441" s="652"/>
      <c r="C441" s="652"/>
      <c r="D441" s="652"/>
      <c r="E441" s="652"/>
      <c r="F441" s="652"/>
      <c r="G441" s="652"/>
      <c r="H441" s="652"/>
      <c r="I441" s="652"/>
      <c r="J441" s="652"/>
      <c r="K441" s="652"/>
      <c r="L441" s="652"/>
      <c r="M441" s="652"/>
      <c r="N441" s="652"/>
      <c r="O441" s="191"/>
      <c r="Q441" s="61"/>
    </row>
    <row r="442" spans="1:15" ht="12.75">
      <c r="A442" s="548" t="s">
        <v>38</v>
      </c>
      <c r="B442" s="548"/>
      <c r="C442" s="548"/>
      <c r="D442" s="548"/>
      <c r="E442" s="548"/>
      <c r="F442" s="548"/>
      <c r="G442" s="548"/>
      <c r="H442" s="548"/>
      <c r="I442" s="548"/>
      <c r="J442" s="548"/>
      <c r="K442" s="548"/>
      <c r="L442" s="548"/>
      <c r="M442" s="548"/>
      <c r="N442" s="548"/>
      <c r="O442" s="191"/>
    </row>
    <row r="443" spans="1:15" ht="12.75">
      <c r="A443" s="548" t="s">
        <v>35</v>
      </c>
      <c r="B443" s="548"/>
      <c r="C443" s="548"/>
      <c r="D443" s="548"/>
      <c r="E443" s="548"/>
      <c r="F443" s="548"/>
      <c r="G443" s="548"/>
      <c r="H443" s="548"/>
      <c r="I443" s="548"/>
      <c r="J443" s="548"/>
      <c r="K443" s="548"/>
      <c r="L443" s="548"/>
      <c r="M443" s="548"/>
      <c r="N443" s="548"/>
      <c r="O443" s="191"/>
    </row>
    <row r="444" spans="1:15" ht="12.75">
      <c r="A444" s="83"/>
      <c r="B444" s="170"/>
      <c r="C444" s="83"/>
      <c r="D444" s="83"/>
      <c r="E444" s="83"/>
      <c r="F444" s="83"/>
      <c r="G444" s="83"/>
      <c r="H444" s="83"/>
      <c r="I444" s="83"/>
      <c r="J444" s="83"/>
      <c r="K444" s="83"/>
      <c r="L444" s="83"/>
      <c r="M444" s="83"/>
      <c r="N444" s="83"/>
      <c r="O444" s="196"/>
    </row>
    <row r="445" spans="13:15" ht="15.75" thickBot="1">
      <c r="M445" s="630" t="s">
        <v>62</v>
      </c>
      <c r="N445" s="630"/>
      <c r="O445" s="188"/>
    </row>
    <row r="446" spans="1:15" ht="15">
      <c r="A446" s="612" t="s">
        <v>41</v>
      </c>
      <c r="B446" s="613"/>
      <c r="C446" s="613"/>
      <c r="D446" s="613"/>
      <c r="E446" s="613"/>
      <c r="F446" s="613"/>
      <c r="G446" s="613"/>
      <c r="H446" s="613"/>
      <c r="I446" s="613"/>
      <c r="J446" s="613"/>
      <c r="K446" s="613"/>
      <c r="L446" s="613"/>
      <c r="M446" s="613"/>
      <c r="N446" s="614"/>
      <c r="O446" s="173"/>
    </row>
    <row r="447" spans="1:15" ht="12.75" customHeight="1" thickBot="1">
      <c r="A447" s="615"/>
      <c r="B447" s="616"/>
      <c r="C447" s="616"/>
      <c r="D447" s="616"/>
      <c r="E447" s="616"/>
      <c r="F447" s="616"/>
      <c r="G447" s="616"/>
      <c r="H447" s="616"/>
      <c r="I447" s="616"/>
      <c r="J447" s="616"/>
      <c r="K447" s="616"/>
      <c r="L447" s="616"/>
      <c r="M447" s="616"/>
      <c r="N447" s="617"/>
      <c r="O447" s="173"/>
    </row>
    <row r="448" spans="1:15" ht="15">
      <c r="A448" s="638" t="s">
        <v>11</v>
      </c>
      <c r="B448" s="168"/>
      <c r="C448" s="664" t="s">
        <v>60</v>
      </c>
      <c r="D448" s="665"/>
      <c r="E448" s="665"/>
      <c r="F448" s="665"/>
      <c r="G448" s="665"/>
      <c r="H448" s="665"/>
      <c r="I448" s="665"/>
      <c r="J448" s="665"/>
      <c r="K448" s="665"/>
      <c r="L448" s="665"/>
      <c r="M448" s="665"/>
      <c r="N448" s="598" t="s">
        <v>31</v>
      </c>
      <c r="O448" s="654"/>
    </row>
    <row r="449" spans="1:15" ht="26.25" thickBot="1">
      <c r="A449" s="668"/>
      <c r="B449" s="176"/>
      <c r="C449" s="21" t="s">
        <v>46</v>
      </c>
      <c r="D449" s="21" t="s">
        <v>47</v>
      </c>
      <c r="E449" s="21" t="s">
        <v>51</v>
      </c>
      <c r="F449" s="21" t="s">
        <v>48</v>
      </c>
      <c r="G449" s="21" t="s">
        <v>49</v>
      </c>
      <c r="H449" s="21" t="s">
        <v>54</v>
      </c>
      <c r="I449" s="21" t="s">
        <v>55</v>
      </c>
      <c r="J449" s="21" t="s">
        <v>56</v>
      </c>
      <c r="K449" s="21" t="s">
        <v>57</v>
      </c>
      <c r="L449" s="21" t="s">
        <v>7</v>
      </c>
      <c r="M449" s="110" t="s">
        <v>8</v>
      </c>
      <c r="N449" s="655"/>
      <c r="O449" s="654"/>
    </row>
    <row r="450" spans="1:15" ht="12.75">
      <c r="A450" s="5" t="s">
        <v>12</v>
      </c>
      <c r="B450" s="58"/>
      <c r="C450" s="68"/>
      <c r="D450" s="27">
        <f>'[2]doln'!$E$37</f>
        <v>15240736</v>
      </c>
      <c r="E450" s="27">
        <f>'[2]doln'!$E$38</f>
        <v>9159220</v>
      </c>
      <c r="F450" s="27"/>
      <c r="G450" s="27"/>
      <c r="H450" s="27"/>
      <c r="I450" s="27"/>
      <c r="J450" s="27"/>
      <c r="K450" s="27"/>
      <c r="L450" s="27"/>
      <c r="M450" s="33"/>
      <c r="N450" s="111">
        <f>SUM(C450:M450)</f>
        <v>24399956</v>
      </c>
      <c r="O450" s="192"/>
    </row>
    <row r="451" spans="1:15" ht="12.75">
      <c r="A451" s="8" t="s">
        <v>13</v>
      </c>
      <c r="B451" s="59"/>
      <c r="C451" s="59"/>
      <c r="D451" s="28">
        <f>'[2]kuj-pom'!$E$37</f>
        <v>23063</v>
      </c>
      <c r="E451" s="28">
        <f>'[2]kuj-pom'!$E$38</f>
        <v>65942990</v>
      </c>
      <c r="F451" s="28"/>
      <c r="G451" s="28">
        <f>'[2]kuj-pom'!$E$40</f>
        <v>1250845</v>
      </c>
      <c r="H451" s="28"/>
      <c r="I451" s="28"/>
      <c r="J451" s="28"/>
      <c r="K451" s="28">
        <f>'[2]kuj-pom'!$E$44</f>
        <v>478</v>
      </c>
      <c r="L451" s="28"/>
      <c r="M451" s="171"/>
      <c r="N451" s="111">
        <f aca="true" t="shared" si="40" ref="N451:N465">SUM(C451:M451)</f>
        <v>67217376</v>
      </c>
      <c r="O451" s="192"/>
    </row>
    <row r="452" spans="1:15" ht="12.75">
      <c r="A452" s="8" t="s">
        <v>15</v>
      </c>
      <c r="B452" s="59"/>
      <c r="C452" s="172">
        <f>'[2]lubel'!$E$36</f>
        <v>6351</v>
      </c>
      <c r="D452" s="28">
        <f>'[2]lubel'!$E$37</f>
        <v>98315</v>
      </c>
      <c r="E452" s="28">
        <f>'[2]lubel'!$E$38</f>
        <v>27901451</v>
      </c>
      <c r="F452" s="28"/>
      <c r="G452" s="28">
        <f>'[2]lubel'!$E$40</f>
        <v>506829</v>
      </c>
      <c r="H452" s="28"/>
      <c r="I452" s="28">
        <f>'[2]lubel'!$E$42</f>
        <v>2106410</v>
      </c>
      <c r="J452" s="28">
        <f>'[2]lubel'!$E$43</f>
        <v>6502</v>
      </c>
      <c r="K452" s="28">
        <f>'[2]lubel'!$E$44</f>
        <v>678521</v>
      </c>
      <c r="L452" s="28"/>
      <c r="M452" s="171"/>
      <c r="N452" s="111">
        <f t="shared" si="40"/>
        <v>31304379</v>
      </c>
      <c r="O452" s="192"/>
    </row>
    <row r="453" spans="1:15" ht="12.75">
      <c r="A453" s="8" t="s">
        <v>16</v>
      </c>
      <c r="B453" s="59"/>
      <c r="C453" s="172"/>
      <c r="D453" s="28">
        <f>'[2]lubus'!$E$37</f>
        <v>168035</v>
      </c>
      <c r="E453" s="28">
        <f>'[2]lubus'!$E$38</f>
        <v>14659699</v>
      </c>
      <c r="F453" s="28"/>
      <c r="G453" s="28">
        <f>'[2]lubus'!$E$40</f>
        <v>5671718</v>
      </c>
      <c r="H453" s="28"/>
      <c r="I453" s="28">
        <f>'[2]lubus'!$E$42</f>
        <v>1002241</v>
      </c>
      <c r="J453" s="28"/>
      <c r="K453" s="28">
        <f>'[2]lubus'!$E$44</f>
        <v>115225</v>
      </c>
      <c r="L453" s="28"/>
      <c r="M453" s="171"/>
      <c r="N453" s="111">
        <f t="shared" si="40"/>
        <v>21616918</v>
      </c>
      <c r="O453" s="192"/>
    </row>
    <row r="454" spans="1:15" ht="12.75">
      <c r="A454" s="8" t="s">
        <v>18</v>
      </c>
      <c r="B454" s="59"/>
      <c r="C454" s="172"/>
      <c r="D454" s="28">
        <f>'[2]łódz'!$E$37</f>
        <v>5344</v>
      </c>
      <c r="E454" s="28">
        <f>'[2]łódz'!$E$38</f>
        <v>115616945</v>
      </c>
      <c r="F454" s="28"/>
      <c r="G454" s="28"/>
      <c r="H454" s="28"/>
      <c r="I454" s="28">
        <f>'[2]łódz'!$E$42</f>
        <v>1527905</v>
      </c>
      <c r="J454" s="28"/>
      <c r="K454" s="28">
        <f>'[2]łódz'!$E$44</f>
        <v>965978</v>
      </c>
      <c r="L454" s="28"/>
      <c r="M454" s="171"/>
      <c r="N454" s="111">
        <f t="shared" si="40"/>
        <v>118116172</v>
      </c>
      <c r="O454" s="192"/>
    </row>
    <row r="455" spans="1:15" ht="12.75">
      <c r="A455" s="8" t="s">
        <v>19</v>
      </c>
      <c r="B455" s="59"/>
      <c r="C455" s="172">
        <f>'[2]małop'!$E$36</f>
        <v>2147355</v>
      </c>
      <c r="D455" s="28">
        <f>'[2]małop'!$E$37</f>
        <v>2150896</v>
      </c>
      <c r="E455" s="28">
        <f>'[2]małop'!$E$38</f>
        <v>59381777</v>
      </c>
      <c r="F455" s="28"/>
      <c r="G455" s="28">
        <f>'[2]małop'!$E$40</f>
        <v>273587</v>
      </c>
      <c r="H455" s="28"/>
      <c r="I455" s="28">
        <f>'[2]małop'!$E$42</f>
        <v>38705</v>
      </c>
      <c r="J455" s="28"/>
      <c r="K455" s="28">
        <f>'[2]małop'!$E$44</f>
        <v>1103832</v>
      </c>
      <c r="L455" s="28">
        <f>'[2]małop'!$E$48</f>
        <v>1739</v>
      </c>
      <c r="M455" s="171"/>
      <c r="N455" s="111">
        <f t="shared" si="40"/>
        <v>65097891</v>
      </c>
      <c r="O455" s="192"/>
    </row>
    <row r="456" spans="1:15" ht="12.75">
      <c r="A456" s="8" t="s">
        <v>20</v>
      </c>
      <c r="B456" s="59"/>
      <c r="C456" s="172">
        <f>'[2]mazow'!$E$36</f>
        <v>1296135</v>
      </c>
      <c r="D456" s="28">
        <f>'[2]mazow'!$E$37</f>
        <v>2460721</v>
      </c>
      <c r="E456" s="28">
        <f>'[2]mazow'!$E$38</f>
        <v>211860632</v>
      </c>
      <c r="F456" s="28"/>
      <c r="G456" s="28">
        <f>'[2]mazow'!$E$40</f>
        <v>3906003</v>
      </c>
      <c r="H456" s="28"/>
      <c r="I456" s="28"/>
      <c r="J456" s="28"/>
      <c r="K456" s="28"/>
      <c r="L456" s="28"/>
      <c r="M456" s="171"/>
      <c r="N456" s="111">
        <f t="shared" si="40"/>
        <v>219523491</v>
      </c>
      <c r="O456" s="192"/>
    </row>
    <row r="457" spans="1:15" ht="12.75">
      <c r="A457" s="8" t="s">
        <v>21</v>
      </c>
      <c r="B457" s="59"/>
      <c r="C457" s="172"/>
      <c r="D457" s="28"/>
      <c r="E457" s="28">
        <f>'[2]opol'!$E$38</f>
        <v>23729192</v>
      </c>
      <c r="F457" s="28"/>
      <c r="G457" s="28"/>
      <c r="H457" s="28"/>
      <c r="I457" s="28"/>
      <c r="J457" s="28"/>
      <c r="K457" s="28"/>
      <c r="L457" s="28"/>
      <c r="M457" s="171"/>
      <c r="N457" s="111">
        <f t="shared" si="40"/>
        <v>23729192</v>
      </c>
      <c r="O457" s="192"/>
    </row>
    <row r="458" spans="1:15" ht="12.75">
      <c r="A458" s="8" t="s">
        <v>23</v>
      </c>
      <c r="B458" s="59"/>
      <c r="C458" s="172"/>
      <c r="D458" s="28">
        <f>'[2]podk'!$E$37</f>
        <v>1074</v>
      </c>
      <c r="E458" s="28">
        <f>'[2]podk'!$E$38</f>
        <v>16331431</v>
      </c>
      <c r="F458" s="28"/>
      <c r="G458" s="28"/>
      <c r="H458" s="28"/>
      <c r="I458" s="28"/>
      <c r="J458" s="28"/>
      <c r="K458" s="28"/>
      <c r="L458" s="28"/>
      <c r="M458" s="171"/>
      <c r="N458" s="111">
        <f>SUM(C458:M458)</f>
        <v>16332505</v>
      </c>
      <c r="O458" s="192"/>
    </row>
    <row r="459" spans="1:15" ht="12.75">
      <c r="A459" s="8" t="s">
        <v>22</v>
      </c>
      <c r="B459" s="59"/>
      <c r="C459" s="172"/>
      <c r="D459" s="28">
        <f>'[2]podl'!$E$37</f>
        <v>150710</v>
      </c>
      <c r="E459" s="28">
        <f>'[2]podl'!$E$38</f>
        <v>32927402</v>
      </c>
      <c r="F459" s="28"/>
      <c r="G459" s="28">
        <f>'[2]podl'!$E$40</f>
        <v>24355</v>
      </c>
      <c r="H459" s="28"/>
      <c r="I459" s="28"/>
      <c r="J459" s="28"/>
      <c r="K459" s="28">
        <f>'[2]podl'!$E$44</f>
        <v>583514</v>
      </c>
      <c r="L459" s="28">
        <f>'[2]podl'!$E$48</f>
        <v>88</v>
      </c>
      <c r="M459" s="171"/>
      <c r="N459" s="111">
        <f t="shared" si="40"/>
        <v>33686069</v>
      </c>
      <c r="O459" s="192"/>
    </row>
    <row r="460" spans="1:15" ht="12.75">
      <c r="A460" s="8" t="s">
        <v>24</v>
      </c>
      <c r="B460" s="59"/>
      <c r="C460" s="172"/>
      <c r="D460" s="28">
        <f>'[2]pom'!$E$37</f>
        <v>6025784</v>
      </c>
      <c r="E460" s="28">
        <f>'[2]pom'!$E$38</f>
        <v>49495742</v>
      </c>
      <c r="F460" s="28"/>
      <c r="G460" s="28"/>
      <c r="H460" s="28"/>
      <c r="I460" s="28"/>
      <c r="J460" s="28"/>
      <c r="K460" s="28"/>
      <c r="L460" s="28"/>
      <c r="M460" s="171"/>
      <c r="N460" s="111">
        <f t="shared" si="40"/>
        <v>55521526</v>
      </c>
      <c r="O460" s="192"/>
    </row>
    <row r="461" spans="1:15" ht="12.75">
      <c r="A461" s="8" t="s">
        <v>25</v>
      </c>
      <c r="B461" s="59"/>
      <c r="C461" s="172"/>
      <c r="D461" s="28"/>
      <c r="E461" s="28">
        <f>'[2]śląsk'!$E$38</f>
        <v>35816087</v>
      </c>
      <c r="F461" s="28">
        <f>'[2]śląsk'!$E$39</f>
        <v>64409</v>
      </c>
      <c r="G461" s="28">
        <f>'[2]śląsk'!$E$40</f>
        <v>3250080</v>
      </c>
      <c r="H461" s="28"/>
      <c r="I461" s="28">
        <f>'[2]śląsk'!$E$42</f>
        <v>45075</v>
      </c>
      <c r="J461" s="28"/>
      <c r="K461" s="28"/>
      <c r="L461" s="28">
        <f>'[2]śląsk'!$E$48</f>
        <v>7</v>
      </c>
      <c r="M461" s="171"/>
      <c r="N461" s="111">
        <f t="shared" si="40"/>
        <v>39175658</v>
      </c>
      <c r="O461" s="192"/>
    </row>
    <row r="462" spans="1:15" ht="12.75">
      <c r="A462" s="8" t="s">
        <v>26</v>
      </c>
      <c r="B462" s="59"/>
      <c r="C462" s="172"/>
      <c r="D462" s="28">
        <f>'[2]święt'!$E$37</f>
        <v>670</v>
      </c>
      <c r="E462" s="28">
        <f>'[2]święt'!$E$38</f>
        <v>14738542</v>
      </c>
      <c r="F462" s="28"/>
      <c r="G462" s="28"/>
      <c r="H462" s="28"/>
      <c r="I462" s="28"/>
      <c r="J462" s="28"/>
      <c r="K462" s="28">
        <f>'[2]święt'!$E$44</f>
        <v>117996</v>
      </c>
      <c r="L462" s="28"/>
      <c r="M462" s="171"/>
      <c r="N462" s="111">
        <f t="shared" si="40"/>
        <v>14857208</v>
      </c>
      <c r="O462" s="192"/>
    </row>
    <row r="463" spans="1:15" ht="12.75">
      <c r="A463" s="8" t="s">
        <v>27</v>
      </c>
      <c r="B463" s="59"/>
      <c r="C463" s="172"/>
      <c r="D463" s="28">
        <f>'[2]warm-maz'!$E$37</f>
        <v>18674628</v>
      </c>
      <c r="E463" s="28">
        <f>'[2]warm-maz'!$E$38</f>
        <v>24482682</v>
      </c>
      <c r="F463" s="28"/>
      <c r="G463" s="28">
        <f>'[2]warm-maz'!$E$40</f>
        <v>13911136</v>
      </c>
      <c r="H463" s="28"/>
      <c r="I463" s="28"/>
      <c r="J463" s="28"/>
      <c r="K463" s="28">
        <f>'[2]warm-maz'!$E$44</f>
        <v>636308</v>
      </c>
      <c r="L463" s="28"/>
      <c r="M463" s="171"/>
      <c r="N463" s="111">
        <f t="shared" si="40"/>
        <v>57704754</v>
      </c>
      <c r="O463" s="192"/>
    </row>
    <row r="464" spans="1:15" ht="12.75">
      <c r="A464" s="8" t="s">
        <v>28</v>
      </c>
      <c r="B464" s="59"/>
      <c r="C464" s="172">
        <f>'[2]wielk'!$E$36</f>
        <v>4720240</v>
      </c>
      <c r="D464" s="28">
        <f>'[2]wielk'!$E$37</f>
        <v>3111724</v>
      </c>
      <c r="E464" s="28">
        <f>'[2]wielk'!$E$38</f>
        <v>173820253</v>
      </c>
      <c r="F464" s="28"/>
      <c r="G464" s="28">
        <f>'[2]wielk'!$E$40</f>
        <v>5182183</v>
      </c>
      <c r="H464" s="30">
        <f>'[2]wielk'!$E$41</f>
        <v>1140</v>
      </c>
      <c r="I464" s="30">
        <f>'[2]wielk'!$E$42</f>
        <v>13280535</v>
      </c>
      <c r="J464" s="28">
        <f>'[2]wielk'!$E$43</f>
        <v>14247</v>
      </c>
      <c r="K464" s="28">
        <f>'[2]wielk'!$E$44</f>
        <v>2847273</v>
      </c>
      <c r="L464" s="28"/>
      <c r="M464" s="171">
        <f>'[2]wielk'!$E$47</f>
        <v>141836</v>
      </c>
      <c r="N464" s="111">
        <f t="shared" si="40"/>
        <v>203119431</v>
      </c>
      <c r="O464" s="192"/>
    </row>
    <row r="465" spans="1:15" ht="13.5" thickBot="1">
      <c r="A465" s="11" t="s">
        <v>29</v>
      </c>
      <c r="B465" s="177"/>
      <c r="C465" s="29"/>
      <c r="D465" s="30">
        <f>'[2]zach'!$E$37</f>
        <v>138621</v>
      </c>
      <c r="E465" s="30">
        <f>'[2]zach'!$E$38</f>
        <v>39447914</v>
      </c>
      <c r="F465" s="30"/>
      <c r="G465" s="30"/>
      <c r="H465" s="30"/>
      <c r="I465" s="30"/>
      <c r="J465" s="30"/>
      <c r="K465" s="30"/>
      <c r="L465" s="30"/>
      <c r="M465" s="34"/>
      <c r="N465" s="112">
        <f t="shared" si="40"/>
        <v>39586535</v>
      </c>
      <c r="O465" s="192"/>
    </row>
    <row r="466" spans="1:15" ht="15.75" thickBot="1">
      <c r="A466" s="14" t="s">
        <v>14</v>
      </c>
      <c r="B466" s="178"/>
      <c r="C466" s="60">
        <f aca="true" t="shared" si="41" ref="C466:N466">SUM(C450:C465)</f>
        <v>8170081</v>
      </c>
      <c r="D466" s="60">
        <f t="shared" si="41"/>
        <v>48250321</v>
      </c>
      <c r="E466" s="60">
        <f t="shared" si="41"/>
        <v>915311959</v>
      </c>
      <c r="F466" s="60">
        <f t="shared" si="41"/>
        <v>64409</v>
      </c>
      <c r="G466" s="60">
        <f t="shared" si="41"/>
        <v>33976736</v>
      </c>
      <c r="H466" s="60">
        <f t="shared" si="41"/>
        <v>1140</v>
      </c>
      <c r="I466" s="60">
        <f t="shared" si="41"/>
        <v>18000871</v>
      </c>
      <c r="J466" s="60">
        <f t="shared" si="41"/>
        <v>20749</v>
      </c>
      <c r="K466" s="60">
        <f t="shared" si="41"/>
        <v>7049125</v>
      </c>
      <c r="L466" s="60">
        <f t="shared" si="41"/>
        <v>1834</v>
      </c>
      <c r="M466" s="113">
        <f t="shared" si="41"/>
        <v>141836</v>
      </c>
      <c r="N466" s="114">
        <f t="shared" si="41"/>
        <v>1030989061</v>
      </c>
      <c r="O466" s="26"/>
    </row>
    <row r="467" spans="1:15" ht="12.75">
      <c r="A467" s="652" t="s">
        <v>36</v>
      </c>
      <c r="B467" s="652"/>
      <c r="C467" s="652"/>
      <c r="D467" s="652"/>
      <c r="E467" s="652"/>
      <c r="F467" s="652"/>
      <c r="G467" s="652"/>
      <c r="H467" s="652"/>
      <c r="I467" s="652"/>
      <c r="J467" s="652"/>
      <c r="K467" s="652"/>
      <c r="L467" s="652"/>
      <c r="M467" s="652"/>
      <c r="N467" s="652"/>
      <c r="O467" s="191"/>
    </row>
    <row r="468" spans="1:15" ht="12.75">
      <c r="A468" s="548" t="s">
        <v>38</v>
      </c>
      <c r="B468" s="548"/>
      <c r="C468" s="548"/>
      <c r="D468" s="548"/>
      <c r="E468" s="548"/>
      <c r="F468" s="548"/>
      <c r="G468" s="548"/>
      <c r="H468" s="548"/>
      <c r="I468" s="548"/>
      <c r="J468" s="548"/>
      <c r="K468" s="548"/>
      <c r="L468" s="548"/>
      <c r="M468" s="548"/>
      <c r="N468" s="548"/>
      <c r="O468" s="191"/>
    </row>
    <row r="469" spans="1:15" ht="12.75">
      <c r="A469" s="548" t="s">
        <v>35</v>
      </c>
      <c r="B469" s="548"/>
      <c r="C469" s="548"/>
      <c r="D469" s="548"/>
      <c r="E469" s="548"/>
      <c r="F469" s="548"/>
      <c r="G469" s="548"/>
      <c r="H469" s="548"/>
      <c r="I469" s="548"/>
      <c r="J469" s="548"/>
      <c r="K469" s="548"/>
      <c r="L469" s="548"/>
      <c r="M469" s="548"/>
      <c r="N469" s="548"/>
      <c r="O469" s="191"/>
    </row>
    <row r="470" spans="1:15" ht="12.75">
      <c r="A470" s="85"/>
      <c r="B470" s="170"/>
      <c r="C470" s="85"/>
      <c r="D470" s="85"/>
      <c r="E470" s="85"/>
      <c r="F470" s="85"/>
      <c r="G470" s="85"/>
      <c r="H470" s="85"/>
      <c r="I470" s="85"/>
      <c r="J470" s="85"/>
      <c r="K470" s="85"/>
      <c r="L470" s="85"/>
      <c r="M470" s="85"/>
      <c r="N470" s="85"/>
      <c r="O470" s="196"/>
    </row>
    <row r="471" spans="13:15" ht="15.75" thickBot="1">
      <c r="M471" s="630" t="s">
        <v>68</v>
      </c>
      <c r="N471" s="630"/>
      <c r="O471" s="188"/>
    </row>
    <row r="472" spans="1:15" ht="15">
      <c r="A472" s="612" t="s">
        <v>41</v>
      </c>
      <c r="B472" s="613"/>
      <c r="C472" s="613"/>
      <c r="D472" s="613"/>
      <c r="E472" s="613"/>
      <c r="F472" s="613"/>
      <c r="G472" s="613"/>
      <c r="H472" s="613"/>
      <c r="I472" s="613"/>
      <c r="J472" s="613"/>
      <c r="K472" s="613"/>
      <c r="L472" s="613"/>
      <c r="M472" s="613"/>
      <c r="N472" s="614"/>
      <c r="O472" s="173"/>
    </row>
    <row r="473" spans="1:15" ht="15.75" thickBot="1">
      <c r="A473" s="615"/>
      <c r="B473" s="616"/>
      <c r="C473" s="616"/>
      <c r="D473" s="616"/>
      <c r="E473" s="616"/>
      <c r="F473" s="616"/>
      <c r="G473" s="616"/>
      <c r="H473" s="616"/>
      <c r="I473" s="616"/>
      <c r="J473" s="616"/>
      <c r="K473" s="616"/>
      <c r="L473" s="616"/>
      <c r="M473" s="616"/>
      <c r="N473" s="617"/>
      <c r="O473" s="173"/>
    </row>
    <row r="474" spans="1:15" ht="15">
      <c r="A474" s="638" t="s">
        <v>11</v>
      </c>
      <c r="B474" s="168"/>
      <c r="C474" s="664" t="s">
        <v>66</v>
      </c>
      <c r="D474" s="665"/>
      <c r="E474" s="665"/>
      <c r="F474" s="665"/>
      <c r="G474" s="665"/>
      <c r="H474" s="665"/>
      <c r="I474" s="665"/>
      <c r="J474" s="665"/>
      <c r="K474" s="665"/>
      <c r="L474" s="665"/>
      <c r="M474" s="665"/>
      <c r="N474" s="598" t="s">
        <v>31</v>
      </c>
      <c r="O474" s="654"/>
    </row>
    <row r="475" spans="1:15" ht="26.25" thickBot="1">
      <c r="A475" s="668"/>
      <c r="B475" s="176"/>
      <c r="C475" s="21" t="s">
        <v>46</v>
      </c>
      <c r="D475" s="21" t="s">
        <v>47</v>
      </c>
      <c r="E475" s="21" t="s">
        <v>3</v>
      </c>
      <c r="F475" s="21" t="s">
        <v>48</v>
      </c>
      <c r="G475" s="21" t="s">
        <v>49</v>
      </c>
      <c r="H475" s="21" t="s">
        <v>54</v>
      </c>
      <c r="I475" s="21" t="s">
        <v>55</v>
      </c>
      <c r="J475" s="21" t="s">
        <v>56</v>
      </c>
      <c r="K475" s="21" t="s">
        <v>57</v>
      </c>
      <c r="L475" s="21" t="s">
        <v>7</v>
      </c>
      <c r="M475" s="110" t="s">
        <v>8</v>
      </c>
      <c r="N475" s="655"/>
      <c r="O475" s="654"/>
    </row>
    <row r="476" spans="1:15" ht="12.75">
      <c r="A476" s="5" t="s">
        <v>12</v>
      </c>
      <c r="B476" s="58"/>
      <c r="C476" s="58"/>
      <c r="D476" s="27">
        <f>'[5]doln'!$E$39</f>
        <v>15603281</v>
      </c>
      <c r="E476" s="27">
        <f>'[5]doln'!$E$40</f>
        <v>9772003</v>
      </c>
      <c r="F476" s="27"/>
      <c r="G476" s="27"/>
      <c r="H476" s="27"/>
      <c r="I476" s="27"/>
      <c r="J476" s="27"/>
      <c r="K476" s="27"/>
      <c r="L476" s="27"/>
      <c r="M476" s="33"/>
      <c r="N476" s="115">
        <f>SUM(C476:M476)</f>
        <v>25375284</v>
      </c>
      <c r="O476" s="193"/>
    </row>
    <row r="477" spans="1:15" ht="12.75">
      <c r="A477" s="8" t="s">
        <v>13</v>
      </c>
      <c r="B477" s="59"/>
      <c r="C477" s="59">
        <f>'[5]kuj-pom'!$E$38</f>
        <v>28648</v>
      </c>
      <c r="D477" s="28"/>
      <c r="E477" s="28">
        <f>'[5]kuj-pom'!$E$40</f>
        <v>60884637</v>
      </c>
      <c r="F477" s="28"/>
      <c r="G477" s="28">
        <f>'[5]kuj-pom'!$E$42</f>
        <v>1168631</v>
      </c>
      <c r="H477" s="28"/>
      <c r="I477" s="28"/>
      <c r="J477" s="28">
        <f>'[5]kuj-pom'!$E$45</f>
        <v>353</v>
      </c>
      <c r="K477" s="28"/>
      <c r="L477" s="28"/>
      <c r="M477" s="171"/>
      <c r="N477" s="115">
        <f aca="true" t="shared" si="42" ref="N477:N483">SUM(C477:M477)</f>
        <v>62082269</v>
      </c>
      <c r="O477" s="193"/>
    </row>
    <row r="478" spans="1:15" ht="12.75">
      <c r="A478" s="8" t="s">
        <v>15</v>
      </c>
      <c r="B478" s="59"/>
      <c r="C478" s="172">
        <f>'[5]lubel'!$E$38</f>
        <v>19449</v>
      </c>
      <c r="D478" s="28">
        <f>'[5]lubel'!$E$39</f>
        <v>97318</v>
      </c>
      <c r="E478" s="28">
        <f>'[5]lubel'!$E$40</f>
        <v>22488216</v>
      </c>
      <c r="F478" s="28"/>
      <c r="G478" s="28">
        <f>'[5]lubel'!$E$42</f>
        <v>491031</v>
      </c>
      <c r="H478" s="28"/>
      <c r="I478" s="28">
        <f>'[5]lubel'!$E$44</f>
        <v>2311509</v>
      </c>
      <c r="J478" s="28">
        <f>'[5]lubel'!$E$45</f>
        <v>3092</v>
      </c>
      <c r="K478" s="28">
        <f>'[5]lubel'!$E$46</f>
        <v>584789</v>
      </c>
      <c r="L478" s="28"/>
      <c r="M478" s="171"/>
      <c r="N478" s="115">
        <f t="shared" si="42"/>
        <v>25995404</v>
      </c>
      <c r="O478" s="193"/>
    </row>
    <row r="479" spans="1:15" ht="12.75">
      <c r="A479" s="8" t="s">
        <v>16</v>
      </c>
      <c r="B479" s="59"/>
      <c r="C479" s="172"/>
      <c r="D479" s="28">
        <f>'[5]lubus'!$E$39</f>
        <v>41553</v>
      </c>
      <c r="E479" s="28">
        <f>'[5]lubus'!$E$40</f>
        <v>14207261</v>
      </c>
      <c r="F479" s="28"/>
      <c r="G479" s="28">
        <f>'[5]lubus'!$E$42</f>
        <v>5139215</v>
      </c>
      <c r="H479" s="28"/>
      <c r="I479" s="28">
        <f>'[5]lubus'!$E$44</f>
        <v>983331</v>
      </c>
      <c r="J479" s="28"/>
      <c r="K479" s="28">
        <f>'[5]lubus'!$E$46</f>
        <v>85104</v>
      </c>
      <c r="L479" s="28"/>
      <c r="M479" s="171"/>
      <c r="N479" s="115">
        <f t="shared" si="42"/>
        <v>20456464</v>
      </c>
      <c r="O479" s="193"/>
    </row>
    <row r="480" spans="1:15" ht="12.75">
      <c r="A480" s="8" t="s">
        <v>18</v>
      </c>
      <c r="B480" s="59"/>
      <c r="C480" s="172"/>
      <c r="D480" s="28">
        <f>'[5]łódzkie'!$E$39</f>
        <v>4670</v>
      </c>
      <c r="E480" s="28">
        <f>'[5]łódzkie'!$E$40</f>
        <v>107124765</v>
      </c>
      <c r="F480" s="28"/>
      <c r="G480" s="28"/>
      <c r="H480" s="28"/>
      <c r="I480" s="28">
        <f>'[5]łódzkie'!$E$44</f>
        <v>1357631</v>
      </c>
      <c r="J480" s="28">
        <f>'[5]łódzkie'!$E$45</f>
        <v>208928</v>
      </c>
      <c r="K480" s="28">
        <f>'[5]łódzkie'!$E$46</f>
        <v>708924</v>
      </c>
      <c r="L480" s="28"/>
      <c r="M480" s="171"/>
      <c r="N480" s="115">
        <f t="shared" si="42"/>
        <v>109404918</v>
      </c>
      <c r="O480" s="193"/>
    </row>
    <row r="481" spans="1:15" ht="12.75">
      <c r="A481" s="8" t="s">
        <v>19</v>
      </c>
      <c r="B481" s="59"/>
      <c r="C481" s="172">
        <f>'[5]małop'!$E$38</f>
        <v>1686229</v>
      </c>
      <c r="D481" s="28">
        <f>'[5]małop'!$E$39</f>
        <v>2311599</v>
      </c>
      <c r="E481" s="28">
        <f>'[5]małop'!$E$40</f>
        <v>51168543</v>
      </c>
      <c r="F481" s="28"/>
      <c r="G481" s="28">
        <f>'[5]małop'!$E$42</f>
        <v>237411</v>
      </c>
      <c r="H481" s="28"/>
      <c r="I481" s="28">
        <f>'[5]małop'!$E$44</f>
        <v>70634</v>
      </c>
      <c r="J481" s="28"/>
      <c r="K481" s="28">
        <f>'[5]małop'!$E$46</f>
        <v>1089197</v>
      </c>
      <c r="L481" s="28">
        <f>'[5]małop'!$E$50</f>
        <v>1931</v>
      </c>
      <c r="M481" s="171">
        <f>'[5]małop'!$E$48</f>
        <v>30</v>
      </c>
      <c r="N481" s="115">
        <f t="shared" si="42"/>
        <v>56565574</v>
      </c>
      <c r="O481" s="193"/>
    </row>
    <row r="482" spans="1:15" ht="12.75">
      <c r="A482" s="8" t="s">
        <v>20</v>
      </c>
      <c r="B482" s="59"/>
      <c r="C482" s="172">
        <f>'[5]mazow'!$E$38</f>
        <v>1716264</v>
      </c>
      <c r="D482" s="28">
        <f>'[5]mazow'!$E$39</f>
        <v>1615999</v>
      </c>
      <c r="E482" s="28">
        <f>'[5]mazow'!$E$40</f>
        <v>180489677</v>
      </c>
      <c r="F482" s="28"/>
      <c r="G482" s="28">
        <f>'[5]mazow'!$E$42</f>
        <v>3783369</v>
      </c>
      <c r="H482" s="28"/>
      <c r="I482" s="28"/>
      <c r="J482" s="28"/>
      <c r="K482" s="28"/>
      <c r="L482" s="28"/>
      <c r="M482" s="171"/>
      <c r="N482" s="115">
        <f t="shared" si="42"/>
        <v>187605309</v>
      </c>
      <c r="O482" s="193"/>
    </row>
    <row r="483" spans="1:15" ht="12.75">
      <c r="A483" s="8" t="s">
        <v>21</v>
      </c>
      <c r="B483" s="59"/>
      <c r="C483" s="172"/>
      <c r="D483" s="28"/>
      <c r="E483" s="28">
        <f>'[5]opol'!$E$40</f>
        <v>19454228</v>
      </c>
      <c r="F483" s="28"/>
      <c r="G483" s="28"/>
      <c r="H483" s="28"/>
      <c r="I483" s="28"/>
      <c r="J483" s="28"/>
      <c r="K483" s="28"/>
      <c r="L483" s="28"/>
      <c r="M483" s="171"/>
      <c r="N483" s="115">
        <f t="shared" si="42"/>
        <v>19454228</v>
      </c>
      <c r="O483" s="193"/>
    </row>
    <row r="484" spans="1:15" ht="12.75">
      <c r="A484" s="8" t="s">
        <v>23</v>
      </c>
      <c r="B484" s="59"/>
      <c r="C484" s="172"/>
      <c r="D484" s="28"/>
      <c r="E484" s="28">
        <f>'[5]podk'!$E$40</f>
        <v>18168894</v>
      </c>
      <c r="F484" s="28"/>
      <c r="G484" s="28"/>
      <c r="H484" s="28"/>
      <c r="I484" s="28"/>
      <c r="J484" s="28"/>
      <c r="K484" s="28"/>
      <c r="L484" s="28"/>
      <c r="M484" s="171"/>
      <c r="N484" s="115">
        <f>SUM(C484:M484)</f>
        <v>18168894</v>
      </c>
      <c r="O484" s="193"/>
    </row>
    <row r="485" spans="1:15" ht="12.75">
      <c r="A485" s="8" t="s">
        <v>22</v>
      </c>
      <c r="B485" s="59"/>
      <c r="C485" s="172"/>
      <c r="D485" s="28">
        <f>'[5]podlas'!$E$39</f>
        <v>290771</v>
      </c>
      <c r="E485" s="28">
        <f>'[5]podlas'!$E$40</f>
        <v>30613431</v>
      </c>
      <c r="F485" s="28"/>
      <c r="G485" s="28"/>
      <c r="H485" s="28"/>
      <c r="I485" s="28"/>
      <c r="J485" s="28"/>
      <c r="K485" s="28">
        <f>'[5]podlas'!$E$46</f>
        <v>446104</v>
      </c>
      <c r="L485" s="28">
        <f>'[5]podlas'!$E$50</f>
        <v>207</v>
      </c>
      <c r="M485" s="171"/>
      <c r="N485" s="115">
        <f aca="true" t="shared" si="43" ref="N485:N491">SUM(C485:M485)</f>
        <v>31350513</v>
      </c>
      <c r="O485" s="193"/>
    </row>
    <row r="486" spans="1:15" ht="12.75">
      <c r="A486" s="8" t="s">
        <v>24</v>
      </c>
      <c r="B486" s="59"/>
      <c r="C486" s="172"/>
      <c r="D486" s="28">
        <f>'[5]pom'!$E$39</f>
        <v>46303</v>
      </c>
      <c r="E486" s="28">
        <f>'[5]pom'!$E$40</f>
        <v>46762606</v>
      </c>
      <c r="F486" s="28"/>
      <c r="G486" s="28"/>
      <c r="H486" s="28"/>
      <c r="I486" s="28"/>
      <c r="J486" s="28"/>
      <c r="K486" s="28"/>
      <c r="L486" s="28"/>
      <c r="M486" s="171"/>
      <c r="N486" s="115">
        <f t="shared" si="43"/>
        <v>46808909</v>
      </c>
      <c r="O486" s="193"/>
    </row>
    <row r="487" spans="1:15" ht="12.75">
      <c r="A487" s="8" t="s">
        <v>25</v>
      </c>
      <c r="B487" s="59"/>
      <c r="C487" s="172">
        <f>'[5]śląsk'!$E$38</f>
        <v>1505967</v>
      </c>
      <c r="D487" s="28">
        <f>'[5]śląsk'!$E$39</f>
        <v>3446</v>
      </c>
      <c r="E487" s="28">
        <f>'[5]śląsk'!$E$40</f>
        <v>32199376</v>
      </c>
      <c r="F487" s="28">
        <f>'[5]śląsk'!$E$41</f>
        <v>84424</v>
      </c>
      <c r="G487" s="28">
        <f>'[5]śląsk'!$E$42</f>
        <v>2937542</v>
      </c>
      <c r="H487" s="28"/>
      <c r="I487" s="28">
        <f>'[5]śląsk'!$E$44</f>
        <v>29970</v>
      </c>
      <c r="J487" s="28"/>
      <c r="K487" s="28"/>
      <c r="L487" s="28">
        <f>'[5]śląsk'!$E$47</f>
        <v>18</v>
      </c>
      <c r="M487" s="171"/>
      <c r="N487" s="115">
        <f t="shared" si="43"/>
        <v>36760743</v>
      </c>
      <c r="O487" s="193"/>
    </row>
    <row r="488" spans="1:15" ht="12.75">
      <c r="A488" s="8" t="s">
        <v>26</v>
      </c>
      <c r="B488" s="59"/>
      <c r="C488" s="172"/>
      <c r="D488" s="28">
        <f>'[5]święt'!$E$39</f>
        <v>1205</v>
      </c>
      <c r="E488" s="28">
        <f>'[5]święt'!$E$40</f>
        <v>14891508</v>
      </c>
      <c r="F488" s="28"/>
      <c r="G488" s="28"/>
      <c r="H488" s="28"/>
      <c r="I488" s="28"/>
      <c r="J488" s="28"/>
      <c r="K488" s="28">
        <f>'[5]święt'!$E$46</f>
        <v>224849</v>
      </c>
      <c r="L488" s="28"/>
      <c r="M488" s="171"/>
      <c r="N488" s="115">
        <f t="shared" si="43"/>
        <v>15117562</v>
      </c>
      <c r="O488" s="193"/>
    </row>
    <row r="489" spans="1:15" ht="12.75">
      <c r="A489" s="8" t="s">
        <v>27</v>
      </c>
      <c r="B489" s="59"/>
      <c r="C489" s="172"/>
      <c r="D489" s="28">
        <f>'[5]warm-maz'!$E$39</f>
        <v>18676178</v>
      </c>
      <c r="E489" s="28">
        <f>'[5]warm-maz'!$E$40</f>
        <v>23531076</v>
      </c>
      <c r="F489" s="28"/>
      <c r="G489" s="28">
        <f>'[5]warm-maz'!$E$42</f>
        <v>11866454</v>
      </c>
      <c r="H489" s="28"/>
      <c r="I489" s="28"/>
      <c r="J489" s="28"/>
      <c r="K489" s="28">
        <f>'[5]warm-maz'!$E$46</f>
        <v>535407</v>
      </c>
      <c r="L489" s="28"/>
      <c r="M489" s="171"/>
      <c r="N489" s="115">
        <f t="shared" si="43"/>
        <v>54609115</v>
      </c>
      <c r="O489" s="193"/>
    </row>
    <row r="490" spans="1:15" ht="12.75">
      <c r="A490" s="8" t="s">
        <v>28</v>
      </c>
      <c r="B490" s="59"/>
      <c r="C490" s="172">
        <f>'[5]wielk'!$E$38</f>
        <v>3632360</v>
      </c>
      <c r="D490" s="28">
        <f>'[5]wielk'!$E$39</f>
        <v>3259231</v>
      </c>
      <c r="E490" s="28">
        <f>'[5]wielk'!$E$40</f>
        <v>163207149</v>
      </c>
      <c r="F490" s="28"/>
      <c r="G490" s="30">
        <f>'[5]wielk'!$E$42</f>
        <v>4708937</v>
      </c>
      <c r="H490" s="28"/>
      <c r="I490" s="30">
        <f>'[5]wielk'!$E$44</f>
        <v>12110960</v>
      </c>
      <c r="J490" s="30">
        <f>'[5]wielk'!$E$45</f>
        <v>8208</v>
      </c>
      <c r="K490" s="30">
        <f>'[5]wielk'!$E$46</f>
        <v>2565090</v>
      </c>
      <c r="L490" s="30"/>
      <c r="M490" s="34">
        <f>'[5]wielk'!$E$49</f>
        <v>42921</v>
      </c>
      <c r="N490" s="115">
        <f t="shared" si="43"/>
        <v>189534856</v>
      </c>
      <c r="O490" s="193"/>
    </row>
    <row r="491" spans="1:15" ht="13.5" thickBot="1">
      <c r="A491" s="11" t="s">
        <v>29</v>
      </c>
      <c r="B491" s="177"/>
      <c r="C491" s="29">
        <f>'[5]zachpom'!$E$38</f>
        <v>1854</v>
      </c>
      <c r="D491" s="30">
        <f>'[5]zachpom'!$E$39</f>
        <v>109888</v>
      </c>
      <c r="E491" s="30">
        <f>'[5]zachpom'!$E$40</f>
        <v>33918484</v>
      </c>
      <c r="F491" s="30"/>
      <c r="G491" s="30"/>
      <c r="H491" s="30"/>
      <c r="I491" s="30"/>
      <c r="J491" s="30"/>
      <c r="K491" s="30"/>
      <c r="L491" s="30"/>
      <c r="M491" s="34"/>
      <c r="N491" s="115">
        <f t="shared" si="43"/>
        <v>34030226</v>
      </c>
      <c r="O491" s="193"/>
    </row>
    <row r="492" spans="1:15" ht="15.75" thickBot="1">
      <c r="A492" s="14" t="s">
        <v>14</v>
      </c>
      <c r="B492" s="178"/>
      <c r="C492" s="60">
        <f>SUM(C476:C491)</f>
        <v>8590771</v>
      </c>
      <c r="D492" s="60">
        <f aca="true" t="shared" si="44" ref="D492:M492">SUM(D476:D491)</f>
        <v>42061442</v>
      </c>
      <c r="E492" s="60">
        <f t="shared" si="44"/>
        <v>828881854</v>
      </c>
      <c r="F492" s="60">
        <f t="shared" si="44"/>
        <v>84424</v>
      </c>
      <c r="G492" s="60">
        <f t="shared" si="44"/>
        <v>30332590</v>
      </c>
      <c r="H492" s="60">
        <f t="shared" si="44"/>
        <v>0</v>
      </c>
      <c r="I492" s="60">
        <f t="shared" si="44"/>
        <v>16864035</v>
      </c>
      <c r="J492" s="60">
        <f t="shared" si="44"/>
        <v>220581</v>
      </c>
      <c r="K492" s="60">
        <f t="shared" si="44"/>
        <v>6239464</v>
      </c>
      <c r="L492" s="60">
        <f t="shared" si="44"/>
        <v>2156</v>
      </c>
      <c r="M492" s="113">
        <f t="shared" si="44"/>
        <v>42951</v>
      </c>
      <c r="N492" s="114">
        <f>SUM(N476:N491)</f>
        <v>933320268</v>
      </c>
      <c r="O492" s="26"/>
    </row>
    <row r="493" spans="1:15" ht="12.75">
      <c r="A493" s="666" t="s">
        <v>36</v>
      </c>
      <c r="B493" s="666"/>
      <c r="C493" s="666"/>
      <c r="D493" s="666"/>
      <c r="E493" s="666"/>
      <c r="F493" s="666"/>
      <c r="G493" s="666"/>
      <c r="H493" s="666"/>
      <c r="I493" s="666"/>
      <c r="J493" s="666"/>
      <c r="K493" s="666"/>
      <c r="L493" s="666"/>
      <c r="M493" s="666"/>
      <c r="N493" s="666"/>
      <c r="O493" s="194"/>
    </row>
    <row r="494" spans="1:15" ht="12.75">
      <c r="A494" s="667" t="s">
        <v>38</v>
      </c>
      <c r="B494" s="667"/>
      <c r="C494" s="667"/>
      <c r="D494" s="667"/>
      <c r="E494" s="667"/>
      <c r="F494" s="667"/>
      <c r="G494" s="667"/>
      <c r="H494" s="667"/>
      <c r="I494" s="667"/>
      <c r="J494" s="667"/>
      <c r="K494" s="667"/>
      <c r="L494" s="667"/>
      <c r="M494" s="667"/>
      <c r="N494" s="667"/>
      <c r="O494" s="196"/>
    </row>
    <row r="495" spans="1:15" ht="12.75">
      <c r="A495" s="667" t="s">
        <v>35</v>
      </c>
      <c r="B495" s="667"/>
      <c r="C495" s="667"/>
      <c r="D495" s="667"/>
      <c r="E495" s="667"/>
      <c r="F495" s="667"/>
      <c r="G495" s="667"/>
      <c r="H495" s="667"/>
      <c r="I495" s="667"/>
      <c r="J495" s="667"/>
      <c r="K495" s="667"/>
      <c r="L495" s="667"/>
      <c r="M495" s="667"/>
      <c r="N495" s="667"/>
      <c r="O495" s="196"/>
    </row>
    <row r="496" spans="1:15" ht="15">
      <c r="A496" s="35"/>
      <c r="B496" s="173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</row>
    <row r="497" spans="13:15" ht="15.75" thickBot="1">
      <c r="M497" s="630" t="s">
        <v>53</v>
      </c>
      <c r="N497" s="630"/>
      <c r="O497" s="188"/>
    </row>
    <row r="498" spans="1:15" ht="15">
      <c r="A498" s="612" t="s">
        <v>41</v>
      </c>
      <c r="B498" s="613"/>
      <c r="C498" s="613"/>
      <c r="D498" s="613"/>
      <c r="E498" s="613"/>
      <c r="F498" s="613"/>
      <c r="G498" s="613"/>
      <c r="H498" s="613"/>
      <c r="I498" s="613"/>
      <c r="J498" s="613"/>
      <c r="K498" s="613"/>
      <c r="L498" s="613"/>
      <c r="M498" s="613"/>
      <c r="N498" s="614"/>
      <c r="O498" s="173"/>
    </row>
    <row r="499" spans="1:15" ht="15.75" thickBot="1">
      <c r="A499" s="615"/>
      <c r="B499" s="616"/>
      <c r="C499" s="616"/>
      <c r="D499" s="616"/>
      <c r="E499" s="616"/>
      <c r="F499" s="616"/>
      <c r="G499" s="616"/>
      <c r="H499" s="616"/>
      <c r="I499" s="616"/>
      <c r="J499" s="616"/>
      <c r="K499" s="616"/>
      <c r="L499" s="616"/>
      <c r="M499" s="616"/>
      <c r="N499" s="617"/>
      <c r="O499" s="173"/>
    </row>
    <row r="500" spans="1:15" ht="15">
      <c r="A500" s="638" t="s">
        <v>11</v>
      </c>
      <c r="B500" s="168"/>
      <c r="C500" s="664" t="s">
        <v>52</v>
      </c>
      <c r="D500" s="665"/>
      <c r="E500" s="665"/>
      <c r="F500" s="665"/>
      <c r="G500" s="665"/>
      <c r="H500" s="665"/>
      <c r="I500" s="665"/>
      <c r="J500" s="665"/>
      <c r="K500" s="665"/>
      <c r="L500" s="665"/>
      <c r="M500" s="665"/>
      <c r="N500" s="598" t="s">
        <v>31</v>
      </c>
      <c r="O500" s="654"/>
    </row>
    <row r="501" spans="1:15" ht="26.25" thickBot="1">
      <c r="A501" s="668"/>
      <c r="B501" s="176"/>
      <c r="C501" s="21" t="s">
        <v>46</v>
      </c>
      <c r="D501" s="21" t="s">
        <v>47</v>
      </c>
      <c r="E501" s="21" t="s">
        <v>3</v>
      </c>
      <c r="F501" s="21" t="s">
        <v>48</v>
      </c>
      <c r="G501" s="21" t="s">
        <v>49</v>
      </c>
      <c r="H501" s="21" t="s">
        <v>54</v>
      </c>
      <c r="I501" s="21" t="s">
        <v>55</v>
      </c>
      <c r="J501" s="21" t="s">
        <v>56</v>
      </c>
      <c r="K501" s="21" t="s">
        <v>57</v>
      </c>
      <c r="L501" s="21" t="s">
        <v>7</v>
      </c>
      <c r="M501" s="110" t="s">
        <v>8</v>
      </c>
      <c r="N501" s="655"/>
      <c r="O501" s="654"/>
    </row>
    <row r="502" spans="1:15" ht="12.75">
      <c r="A502" s="5" t="s">
        <v>12</v>
      </c>
      <c r="B502" s="58"/>
      <c r="C502" s="58" t="s">
        <v>45</v>
      </c>
      <c r="D502" s="27">
        <f>'[1]doln'!$E$40</f>
        <v>14020855</v>
      </c>
      <c r="E502" s="27">
        <f>'[1]doln'!$E$41</f>
        <v>8986102</v>
      </c>
      <c r="F502" s="27" t="s">
        <v>45</v>
      </c>
      <c r="G502" s="27" t="s">
        <v>45</v>
      </c>
      <c r="H502" s="27" t="s">
        <v>45</v>
      </c>
      <c r="I502" s="27" t="s">
        <v>45</v>
      </c>
      <c r="J502" s="27" t="s">
        <v>45</v>
      </c>
      <c r="K502" s="27" t="s">
        <v>45</v>
      </c>
      <c r="L502" s="27" t="s">
        <v>45</v>
      </c>
      <c r="M502" s="33" t="s">
        <v>45</v>
      </c>
      <c r="N502" s="115">
        <f>SUM(C502:M502)</f>
        <v>23006957</v>
      </c>
      <c r="O502" s="193"/>
    </row>
    <row r="503" spans="1:15" ht="12.75">
      <c r="A503" s="8" t="s">
        <v>13</v>
      </c>
      <c r="B503" s="59"/>
      <c r="C503" s="59" t="s">
        <v>45</v>
      </c>
      <c r="D503" s="28">
        <f>'[1]kuj-pom'!$E$40</f>
        <v>77118</v>
      </c>
      <c r="E503" s="28">
        <f>'[1]kuj-pom'!$E$41</f>
        <v>55386628</v>
      </c>
      <c r="F503" s="28" t="s">
        <v>45</v>
      </c>
      <c r="G503" s="28">
        <f>'[1]kuj-pom'!$E$43</f>
        <v>817305</v>
      </c>
      <c r="H503" s="28" t="s">
        <v>45</v>
      </c>
      <c r="I503" s="28" t="s">
        <v>45</v>
      </c>
      <c r="J503" s="28" t="s">
        <v>45</v>
      </c>
      <c r="K503" s="28">
        <f>'[1]kuj-pom'!$E$47</f>
        <v>269</v>
      </c>
      <c r="L503" s="28" t="s">
        <v>45</v>
      </c>
      <c r="M503" s="171" t="s">
        <v>45</v>
      </c>
      <c r="N503" s="115">
        <f aca="true" t="shared" si="45" ref="N503:N517">SUM(C503:M503)</f>
        <v>56281320</v>
      </c>
      <c r="O503" s="193"/>
    </row>
    <row r="504" spans="1:15" ht="12.75">
      <c r="A504" s="8" t="s">
        <v>15</v>
      </c>
      <c r="B504" s="59"/>
      <c r="C504" s="172">
        <f>'[1]lubel'!$E$39</f>
        <v>31663</v>
      </c>
      <c r="D504" s="28">
        <f>'[1]lubel'!$E$40</f>
        <v>293671</v>
      </c>
      <c r="E504" s="28">
        <f>'[1]lubel'!$E$41</f>
        <v>19678968</v>
      </c>
      <c r="F504" s="28" t="s">
        <v>45</v>
      </c>
      <c r="G504" s="28">
        <f>'[1]lubel'!$E$43</f>
        <v>444278</v>
      </c>
      <c r="H504" s="28">
        <f>'[1]lubel'!$E$44</f>
        <v>6085</v>
      </c>
      <c r="I504" s="28">
        <f>'[1]lubel'!$E$45</f>
        <v>2024394</v>
      </c>
      <c r="J504" s="28">
        <f>'[1]lubel'!$E$46</f>
        <v>2090</v>
      </c>
      <c r="K504" s="28">
        <f>'[1]lubel'!$E$47</f>
        <v>611009</v>
      </c>
      <c r="L504" s="28" t="s">
        <v>45</v>
      </c>
      <c r="M504" s="171" t="s">
        <v>45</v>
      </c>
      <c r="N504" s="115">
        <f t="shared" si="45"/>
        <v>23092158</v>
      </c>
      <c r="O504" s="193"/>
    </row>
    <row r="505" spans="1:15" ht="12.75">
      <c r="A505" s="8" t="s">
        <v>16</v>
      </c>
      <c r="B505" s="59"/>
      <c r="C505" s="172">
        <f>'[1]lubuskie'!$E$39</f>
        <v>272438</v>
      </c>
      <c r="D505" s="28">
        <f>'[1]lubuskie'!$E$40</f>
        <v>215021</v>
      </c>
      <c r="E505" s="28">
        <f>'[1]lubuskie'!$E$41</f>
        <v>13438429</v>
      </c>
      <c r="F505" s="28" t="s">
        <v>45</v>
      </c>
      <c r="G505" s="28">
        <f>'[1]lubuskie'!$E$43</f>
        <v>4567863</v>
      </c>
      <c r="H505" s="28">
        <f>'[1]lubuskie'!$E$44</f>
        <v>17018</v>
      </c>
      <c r="I505" s="28">
        <f>'[1]lubuskie'!$E$45</f>
        <v>87349</v>
      </c>
      <c r="J505" s="28">
        <f>'[1]lubuskie'!$E$46</f>
        <v>212</v>
      </c>
      <c r="K505" s="28">
        <f>'[1]lubuskie'!$E$47</f>
        <v>186860</v>
      </c>
      <c r="L505" s="28" t="s">
        <v>45</v>
      </c>
      <c r="M505" s="171" t="s">
        <v>45</v>
      </c>
      <c r="N505" s="115">
        <f t="shared" si="45"/>
        <v>18785190</v>
      </c>
      <c r="O505" s="193"/>
    </row>
    <row r="506" spans="1:15" ht="12.75">
      <c r="A506" s="8" t="s">
        <v>18</v>
      </c>
      <c r="B506" s="59"/>
      <c r="C506" s="172">
        <f>'[1]łódzkie'!$E$39</f>
        <v>15608</v>
      </c>
      <c r="D506" s="28">
        <f>'[1]łódzkie'!$E$40</f>
        <v>10539</v>
      </c>
      <c r="E506" s="28">
        <f>'[1]łódzkie'!$E$41</f>
        <v>98619871</v>
      </c>
      <c r="F506" s="28" t="s">
        <v>45</v>
      </c>
      <c r="G506" s="28" t="s">
        <v>45</v>
      </c>
      <c r="H506" s="28" t="s">
        <v>45</v>
      </c>
      <c r="I506" s="28">
        <f>'[1]łódzkie'!$E$45</f>
        <v>1016076</v>
      </c>
      <c r="J506" s="28" t="s">
        <v>45</v>
      </c>
      <c r="K506" s="28">
        <f>'[1]łódzkie'!$E$47</f>
        <v>929901</v>
      </c>
      <c r="L506" s="28" t="s">
        <v>45</v>
      </c>
      <c r="M506" s="171" t="s">
        <v>45</v>
      </c>
      <c r="N506" s="115">
        <f t="shared" si="45"/>
        <v>100591995</v>
      </c>
      <c r="O506" s="193"/>
    </row>
    <row r="507" spans="1:15" ht="12.75">
      <c r="A507" s="8" t="s">
        <v>19</v>
      </c>
      <c r="B507" s="59"/>
      <c r="C507" s="172">
        <f>'[1]małop'!$E$39</f>
        <v>2132974</v>
      </c>
      <c r="D507" s="28">
        <f>'[1]małop'!$E$40</f>
        <v>1495974</v>
      </c>
      <c r="E507" s="28">
        <f>'[1]małop'!$E$41</f>
        <v>41787362</v>
      </c>
      <c r="F507" s="28" t="s">
        <v>45</v>
      </c>
      <c r="G507" s="28">
        <f>'[1]małop'!$E$43</f>
        <v>186135</v>
      </c>
      <c r="H507" s="28" t="s">
        <v>45</v>
      </c>
      <c r="I507" s="28" t="s">
        <v>45</v>
      </c>
      <c r="J507" s="28" t="s">
        <v>45</v>
      </c>
      <c r="K507" s="28">
        <f>'[1]małop'!$E$47</f>
        <v>815149</v>
      </c>
      <c r="L507" s="28">
        <f>'[1]małop'!$E$51</f>
        <v>1907</v>
      </c>
      <c r="M507" s="171" t="s">
        <v>45</v>
      </c>
      <c r="N507" s="115">
        <f t="shared" si="45"/>
        <v>46419501</v>
      </c>
      <c r="O507" s="193"/>
    </row>
    <row r="508" spans="1:15" ht="12.75">
      <c r="A508" s="8" t="s">
        <v>20</v>
      </c>
      <c r="B508" s="59"/>
      <c r="C508" s="172">
        <f>'[1]mazow'!$E$39</f>
        <v>1539440</v>
      </c>
      <c r="D508" s="28">
        <f>'[1]mazow'!$E$40</f>
        <v>2137305</v>
      </c>
      <c r="E508" s="28">
        <f>'[1]mazow'!$E$41</f>
        <v>163797916</v>
      </c>
      <c r="F508" s="28">
        <f>'[1]mazow'!$E$42</f>
        <v>984360</v>
      </c>
      <c r="G508" s="28">
        <f>'[1]mazow'!$E$43</f>
        <v>1924489</v>
      </c>
      <c r="H508" s="28" t="s">
        <v>45</v>
      </c>
      <c r="I508" s="28" t="s">
        <v>45</v>
      </c>
      <c r="J508" s="28" t="s">
        <v>45</v>
      </c>
      <c r="K508" s="28">
        <f>'[1]mazow'!$E$47</f>
        <v>22080</v>
      </c>
      <c r="L508" s="28" t="s">
        <v>45</v>
      </c>
      <c r="M508" s="171" t="s">
        <v>45</v>
      </c>
      <c r="N508" s="115">
        <f t="shared" si="45"/>
        <v>170405590</v>
      </c>
      <c r="O508" s="193"/>
    </row>
    <row r="509" spans="1:15" ht="12.75">
      <c r="A509" s="8" t="s">
        <v>21</v>
      </c>
      <c r="B509" s="59"/>
      <c r="C509" s="172" t="s">
        <v>45</v>
      </c>
      <c r="D509" s="28" t="s">
        <v>45</v>
      </c>
      <c r="E509" s="28">
        <f>'[1]opolsk'!$E$41</f>
        <v>16770775</v>
      </c>
      <c r="F509" s="28" t="s">
        <v>45</v>
      </c>
      <c r="G509" s="28" t="s">
        <v>45</v>
      </c>
      <c r="H509" s="28" t="s">
        <v>45</v>
      </c>
      <c r="I509" s="28" t="s">
        <v>45</v>
      </c>
      <c r="J509" s="28" t="s">
        <v>45</v>
      </c>
      <c r="K509" s="28" t="s">
        <v>45</v>
      </c>
      <c r="L509" s="28" t="s">
        <v>45</v>
      </c>
      <c r="M509" s="171" t="s">
        <v>45</v>
      </c>
      <c r="N509" s="115">
        <f t="shared" si="45"/>
        <v>16770775</v>
      </c>
      <c r="O509" s="193"/>
    </row>
    <row r="510" spans="1:15" ht="12.75">
      <c r="A510" s="8" t="s">
        <v>23</v>
      </c>
      <c r="B510" s="59"/>
      <c r="C510" s="172"/>
      <c r="D510" s="28"/>
      <c r="E510" s="28">
        <f>'[1]podkar'!$E$41</f>
        <v>18522608</v>
      </c>
      <c r="F510" s="28" t="s">
        <v>45</v>
      </c>
      <c r="G510" s="28" t="s">
        <v>45</v>
      </c>
      <c r="H510" s="28" t="s">
        <v>45</v>
      </c>
      <c r="I510" s="28" t="s">
        <v>45</v>
      </c>
      <c r="J510" s="28" t="s">
        <v>45</v>
      </c>
      <c r="K510" s="28" t="s">
        <v>45</v>
      </c>
      <c r="L510" s="28" t="s">
        <v>45</v>
      </c>
      <c r="M510" s="171" t="s">
        <v>45</v>
      </c>
      <c r="N510" s="115">
        <f>SUM(C510:M510)</f>
        <v>18522608</v>
      </c>
      <c r="O510" s="193"/>
    </row>
    <row r="511" spans="1:15" ht="12.75">
      <c r="A511" s="8" t="s">
        <v>22</v>
      </c>
      <c r="B511" s="59"/>
      <c r="C511" s="172" t="s">
        <v>45</v>
      </c>
      <c r="D511" s="28">
        <f>'[1]podlaskie'!$E$40</f>
        <v>155275</v>
      </c>
      <c r="E511" s="28">
        <f>'[1]podlaskie'!$E$41</f>
        <v>28673460</v>
      </c>
      <c r="F511" s="28" t="s">
        <v>45</v>
      </c>
      <c r="G511" s="28" t="s">
        <v>45</v>
      </c>
      <c r="H511" s="28" t="s">
        <v>45</v>
      </c>
      <c r="I511" s="28" t="s">
        <v>45</v>
      </c>
      <c r="J511" s="28" t="s">
        <v>45</v>
      </c>
      <c r="K511" s="28">
        <f>'[1]podlaskie'!$E$47</f>
        <v>449138</v>
      </c>
      <c r="L511" s="28">
        <f>'[1]podlaskie'!$E$51</f>
        <v>277</v>
      </c>
      <c r="M511" s="171" t="s">
        <v>45</v>
      </c>
      <c r="N511" s="115">
        <f t="shared" si="45"/>
        <v>29278150</v>
      </c>
      <c r="O511" s="193"/>
    </row>
    <row r="512" spans="1:15" ht="12.75">
      <c r="A512" s="8" t="s">
        <v>24</v>
      </c>
      <c r="B512" s="59"/>
      <c r="C512" s="172">
        <f>'[1]pom'!$E$39</f>
        <v>2000</v>
      </c>
      <c r="D512" s="28">
        <f>'[1]pom'!$E$40</f>
        <v>243502</v>
      </c>
      <c r="E512" s="28">
        <f>'[1]pom'!$E$41</f>
        <v>43986690</v>
      </c>
      <c r="F512" s="28" t="s">
        <v>45</v>
      </c>
      <c r="G512" s="28" t="s">
        <v>45</v>
      </c>
      <c r="H512" s="28" t="s">
        <v>45</v>
      </c>
      <c r="I512" s="28" t="s">
        <v>45</v>
      </c>
      <c r="J512" s="28" t="s">
        <v>45</v>
      </c>
      <c r="K512" s="28" t="s">
        <v>45</v>
      </c>
      <c r="L512" s="28" t="s">
        <v>45</v>
      </c>
      <c r="M512" s="171" t="s">
        <v>45</v>
      </c>
      <c r="N512" s="115">
        <f t="shared" si="45"/>
        <v>44232192</v>
      </c>
      <c r="O512" s="193"/>
    </row>
    <row r="513" spans="1:15" ht="12.75">
      <c r="A513" s="8" t="s">
        <v>25</v>
      </c>
      <c r="B513" s="59"/>
      <c r="C513" s="172" t="s">
        <v>45</v>
      </c>
      <c r="D513" s="28">
        <f>'[1]śląskie'!$E$40</f>
        <v>315130</v>
      </c>
      <c r="E513" s="28">
        <f>'[1]śląskie'!$E$41</f>
        <v>33505109</v>
      </c>
      <c r="F513" s="28">
        <f>'[1]śląskie'!$E$42</f>
        <v>105770</v>
      </c>
      <c r="G513" s="28">
        <f>'[1]śląskie'!$E$43</f>
        <v>2523886</v>
      </c>
      <c r="H513" s="28" t="s">
        <v>45</v>
      </c>
      <c r="I513" s="28">
        <f>'[1]śląskie'!$E$45</f>
        <v>48923</v>
      </c>
      <c r="J513" s="28" t="s">
        <v>45</v>
      </c>
      <c r="K513" s="28" t="s">
        <v>45</v>
      </c>
      <c r="L513" s="28" t="s">
        <v>45</v>
      </c>
      <c r="M513" s="171" t="s">
        <v>45</v>
      </c>
      <c r="N513" s="115">
        <f t="shared" si="45"/>
        <v>36498818</v>
      </c>
      <c r="O513" s="193"/>
    </row>
    <row r="514" spans="1:15" ht="12.75">
      <c r="A514" s="8" t="s">
        <v>26</v>
      </c>
      <c r="B514" s="59"/>
      <c r="C514" s="172">
        <f>'[1]święt'!$E$39</f>
        <v>1150</v>
      </c>
      <c r="D514" s="28">
        <f>'[1]święt'!$E$40</f>
        <v>7740</v>
      </c>
      <c r="E514" s="28">
        <f>'[1]święt'!$E$41</f>
        <v>12783618</v>
      </c>
      <c r="F514" s="28" t="s">
        <v>45</v>
      </c>
      <c r="G514" s="28" t="s">
        <v>45</v>
      </c>
      <c r="H514" s="28" t="s">
        <v>45</v>
      </c>
      <c r="I514" s="28" t="s">
        <v>45</v>
      </c>
      <c r="J514" s="28" t="s">
        <v>45</v>
      </c>
      <c r="K514" s="28">
        <f>'[1]święt'!$E$47</f>
        <v>275777</v>
      </c>
      <c r="L514" s="28" t="s">
        <v>45</v>
      </c>
      <c r="M514" s="171" t="s">
        <v>45</v>
      </c>
      <c r="N514" s="115">
        <f t="shared" si="45"/>
        <v>13068285</v>
      </c>
      <c r="O514" s="193"/>
    </row>
    <row r="515" spans="1:15" ht="12.75">
      <c r="A515" s="8" t="s">
        <v>27</v>
      </c>
      <c r="B515" s="59"/>
      <c r="C515" s="172" t="s">
        <v>45</v>
      </c>
      <c r="D515" s="28">
        <f>'[1]warm-maz'!$E$40</f>
        <v>16241405</v>
      </c>
      <c r="E515" s="28">
        <f>'[1]warm-maz'!$E$41</f>
        <v>23313783</v>
      </c>
      <c r="F515" s="28" t="s">
        <v>45</v>
      </c>
      <c r="G515" s="28">
        <f>'[1]warm-maz'!$E$43</f>
        <v>11553453</v>
      </c>
      <c r="H515" s="28" t="s">
        <v>45</v>
      </c>
      <c r="I515" s="28" t="s">
        <v>45</v>
      </c>
      <c r="J515" s="28" t="s">
        <v>45</v>
      </c>
      <c r="K515" s="28">
        <f>'[1]warm-maz'!$E$47</f>
        <v>619524</v>
      </c>
      <c r="L515" s="28" t="s">
        <v>45</v>
      </c>
      <c r="M515" s="171" t="s">
        <v>45</v>
      </c>
      <c r="N515" s="115">
        <f t="shared" si="45"/>
        <v>51728165</v>
      </c>
      <c r="O515" s="193"/>
    </row>
    <row r="516" spans="1:15" ht="12.75">
      <c r="A516" s="8" t="s">
        <v>28</v>
      </c>
      <c r="B516" s="59"/>
      <c r="C516" s="172" t="s">
        <v>45</v>
      </c>
      <c r="D516" s="28">
        <f>'[1]wielk'!$E$40</f>
        <v>5994659</v>
      </c>
      <c r="E516" s="28">
        <f>'[1]wielk'!$E$41</f>
        <v>151566094</v>
      </c>
      <c r="F516" s="28" t="s">
        <v>45</v>
      </c>
      <c r="G516" s="28">
        <f>'[1]wielk'!$E$43</f>
        <v>4180042</v>
      </c>
      <c r="H516" s="28" t="s">
        <v>45</v>
      </c>
      <c r="I516" s="28">
        <f>'[1]wielk'!$E$45</f>
        <v>8223840</v>
      </c>
      <c r="J516" s="28">
        <f>'[1]wielk'!$E$46</f>
        <v>15080</v>
      </c>
      <c r="K516" s="28">
        <f>'[1]wielk'!$E$47</f>
        <v>2712780</v>
      </c>
      <c r="L516" s="28" t="s">
        <v>45</v>
      </c>
      <c r="M516" s="171">
        <f>'[1]wielk'!$E$48</f>
        <v>29102</v>
      </c>
      <c r="N516" s="115">
        <f t="shared" si="45"/>
        <v>172721597</v>
      </c>
      <c r="O516" s="193"/>
    </row>
    <row r="517" spans="1:15" ht="13.5" thickBot="1">
      <c r="A517" s="11" t="s">
        <v>29</v>
      </c>
      <c r="B517" s="177"/>
      <c r="C517" s="29">
        <f>'[1]zach-pom'!$E$39</f>
        <v>3657</v>
      </c>
      <c r="D517" s="30">
        <f>'[1]zach-pom'!$E$40</f>
        <v>92273</v>
      </c>
      <c r="E517" s="30">
        <f>'[1]zach-pom'!$E$41</f>
        <v>30015785</v>
      </c>
      <c r="F517" s="30" t="s">
        <v>45</v>
      </c>
      <c r="G517" s="30" t="s">
        <v>45</v>
      </c>
      <c r="H517" s="30" t="s">
        <v>45</v>
      </c>
      <c r="I517" s="30" t="s">
        <v>45</v>
      </c>
      <c r="J517" s="30" t="s">
        <v>45</v>
      </c>
      <c r="K517" s="30" t="s">
        <v>45</v>
      </c>
      <c r="L517" s="30" t="s">
        <v>45</v>
      </c>
      <c r="M517" s="34" t="s">
        <v>45</v>
      </c>
      <c r="N517" s="115">
        <f t="shared" si="45"/>
        <v>30111715</v>
      </c>
      <c r="O517" s="193"/>
    </row>
    <row r="518" spans="1:15" ht="15.75" thickBot="1">
      <c r="A518" s="14" t="s">
        <v>14</v>
      </c>
      <c r="B518" s="178"/>
      <c r="C518" s="60">
        <f>SUM(C502:C517)</f>
        <v>3998930</v>
      </c>
      <c r="D518" s="60">
        <f aca="true" t="shared" si="46" ref="D518:M518">SUM(D502:D517)</f>
        <v>41300467</v>
      </c>
      <c r="E518" s="60">
        <f t="shared" si="46"/>
        <v>760833198</v>
      </c>
      <c r="F518" s="60">
        <f t="shared" si="46"/>
        <v>1090130</v>
      </c>
      <c r="G518" s="60">
        <f t="shared" si="46"/>
        <v>26197451</v>
      </c>
      <c r="H518" s="60">
        <f t="shared" si="46"/>
        <v>23103</v>
      </c>
      <c r="I518" s="60">
        <f t="shared" si="46"/>
        <v>11400582</v>
      </c>
      <c r="J518" s="60">
        <f t="shared" si="46"/>
        <v>17382</v>
      </c>
      <c r="K518" s="60">
        <f t="shared" si="46"/>
        <v>6622487</v>
      </c>
      <c r="L518" s="60">
        <f t="shared" si="46"/>
        <v>2184</v>
      </c>
      <c r="M518" s="113">
        <f t="shared" si="46"/>
        <v>29102</v>
      </c>
      <c r="N518" s="114">
        <f>SUM(N502:N517)</f>
        <v>851515016</v>
      </c>
      <c r="O518" s="26"/>
    </row>
    <row r="519" spans="1:15" ht="12.75">
      <c r="A519" s="652" t="s">
        <v>36</v>
      </c>
      <c r="B519" s="652"/>
      <c r="C519" s="652"/>
      <c r="D519" s="652"/>
      <c r="E519" s="652"/>
      <c r="F519" s="652"/>
      <c r="G519" s="652"/>
      <c r="H519" s="652"/>
      <c r="I519" s="652"/>
      <c r="J519" s="652"/>
      <c r="K519" s="652"/>
      <c r="L519" s="652"/>
      <c r="M519" s="652"/>
      <c r="N519" s="652"/>
      <c r="O519" s="191"/>
    </row>
    <row r="520" spans="1:15" ht="12.75">
      <c r="A520" s="548" t="s">
        <v>38</v>
      </c>
      <c r="B520" s="548"/>
      <c r="C520" s="548"/>
      <c r="D520" s="548"/>
      <c r="E520" s="548"/>
      <c r="F520" s="548"/>
      <c r="G520" s="548"/>
      <c r="H520" s="548"/>
      <c r="I520" s="548"/>
      <c r="J520" s="548"/>
      <c r="K520" s="548"/>
      <c r="L520" s="548"/>
      <c r="M520" s="548"/>
      <c r="N520" s="548"/>
      <c r="O520" s="191"/>
    </row>
    <row r="521" spans="1:15" ht="12.75">
      <c r="A521" s="548" t="s">
        <v>35</v>
      </c>
      <c r="B521" s="548"/>
      <c r="C521" s="548"/>
      <c r="D521" s="548"/>
      <c r="E521" s="548"/>
      <c r="F521" s="548"/>
      <c r="G521" s="548"/>
      <c r="H521" s="548"/>
      <c r="I521" s="548"/>
      <c r="J521" s="548"/>
      <c r="K521" s="548"/>
      <c r="L521" s="548"/>
      <c r="M521" s="548"/>
      <c r="N521" s="548"/>
      <c r="O521" s="191"/>
    </row>
    <row r="523" ht="12.75">
      <c r="J523" s="61"/>
    </row>
  </sheetData>
  <sheetProtection/>
  <mergeCells count="234">
    <mergeCell ref="A12:A18"/>
    <mergeCell ref="A7:A11"/>
    <mergeCell ref="A274:E274"/>
    <mergeCell ref="M280:N280"/>
    <mergeCell ref="A273:E273"/>
    <mergeCell ref="A275:E275"/>
    <mergeCell ref="A139:N140"/>
    <mergeCell ref="A141:A142"/>
    <mergeCell ref="B141:B142"/>
    <mergeCell ref="C141:M141"/>
    <mergeCell ref="A381:A384"/>
    <mergeCell ref="O381:O384"/>
    <mergeCell ref="A325:A330"/>
    <mergeCell ref="O299:O302"/>
    <mergeCell ref="A303:A305"/>
    <mergeCell ref="A306:A316"/>
    <mergeCell ref="O306:O316"/>
    <mergeCell ref="O367:O380"/>
    <mergeCell ref="A341:A345"/>
    <mergeCell ref="O341:O345"/>
    <mergeCell ref="A385:B385"/>
    <mergeCell ref="A402:B402"/>
    <mergeCell ref="A403:B403"/>
    <mergeCell ref="A404:B404"/>
    <mergeCell ref="A399:B399"/>
    <mergeCell ref="A400:B400"/>
    <mergeCell ref="A409:B409"/>
    <mergeCell ref="A410:B410"/>
    <mergeCell ref="A411:B411"/>
    <mergeCell ref="A405:B405"/>
    <mergeCell ref="A397:B397"/>
    <mergeCell ref="A401:B401"/>
    <mergeCell ref="O448:O449"/>
    <mergeCell ref="A346:A356"/>
    <mergeCell ref="O346:O356"/>
    <mergeCell ref="O325:O330"/>
    <mergeCell ref="A412:B412"/>
    <mergeCell ref="A413:B413"/>
    <mergeCell ref="A406:B406"/>
    <mergeCell ref="A407:B407"/>
    <mergeCell ref="C422:M422"/>
    <mergeCell ref="A408:B408"/>
    <mergeCell ref="O474:O475"/>
    <mergeCell ref="O500:O501"/>
    <mergeCell ref="A363:A366"/>
    <mergeCell ref="O363:O366"/>
    <mergeCell ref="A336:A340"/>
    <mergeCell ref="O336:O340"/>
    <mergeCell ref="A367:A380"/>
    <mergeCell ref="O422:O423"/>
    <mergeCell ref="M445:N445"/>
    <mergeCell ref="A474:A475"/>
    <mergeCell ref="O317:O324"/>
    <mergeCell ref="A317:A324"/>
    <mergeCell ref="O284:O285"/>
    <mergeCell ref="O395:O396"/>
    <mergeCell ref="O292:O298"/>
    <mergeCell ref="M392:N392"/>
    <mergeCell ref="A292:A298"/>
    <mergeCell ref="O357:O362"/>
    <mergeCell ref="A331:A334"/>
    <mergeCell ref="O331:O334"/>
    <mergeCell ref="A286:A291"/>
    <mergeCell ref="O286:O291"/>
    <mergeCell ref="A1:N1"/>
    <mergeCell ref="M275:N275"/>
    <mergeCell ref="A282:N283"/>
    <mergeCell ref="A284:A285"/>
    <mergeCell ref="C284:M284"/>
    <mergeCell ref="N284:N285"/>
    <mergeCell ref="B284:B285"/>
    <mergeCell ref="M138:N138"/>
    <mergeCell ref="A299:A302"/>
    <mergeCell ref="A395:B396"/>
    <mergeCell ref="A520:N520"/>
    <mergeCell ref="C500:M500"/>
    <mergeCell ref="A468:N468"/>
    <mergeCell ref="A469:N469"/>
    <mergeCell ref="A472:N473"/>
    <mergeCell ref="A448:A449"/>
    <mergeCell ref="C448:M448"/>
    <mergeCell ref="N448:N449"/>
    <mergeCell ref="N474:N475"/>
    <mergeCell ref="A467:N467"/>
    <mergeCell ref="A357:A362"/>
    <mergeCell ref="A521:N521"/>
    <mergeCell ref="A493:N493"/>
    <mergeCell ref="A494:N494"/>
    <mergeCell ref="A495:N495"/>
    <mergeCell ref="M497:N497"/>
    <mergeCell ref="A498:N499"/>
    <mergeCell ref="A500:A501"/>
    <mergeCell ref="N500:N501"/>
    <mergeCell ref="A519:N519"/>
    <mergeCell ref="O303:O305"/>
    <mergeCell ref="A386:F386"/>
    <mergeCell ref="A393:N394"/>
    <mergeCell ref="A420:N421"/>
    <mergeCell ref="A422:A423"/>
    <mergeCell ref="C474:M474"/>
    <mergeCell ref="A446:N447"/>
    <mergeCell ref="A443:N443"/>
    <mergeCell ref="M471:N471"/>
    <mergeCell ref="A391:N391"/>
    <mergeCell ref="N422:N423"/>
    <mergeCell ref="A441:N441"/>
    <mergeCell ref="A442:N442"/>
    <mergeCell ref="M419:N419"/>
    <mergeCell ref="C395:M395"/>
    <mergeCell ref="N395:N396"/>
    <mergeCell ref="A414:F414"/>
    <mergeCell ref="A398:B398"/>
    <mergeCell ref="N141:N142"/>
    <mergeCell ref="O141:O142"/>
    <mergeCell ref="A143:A148"/>
    <mergeCell ref="O143:O148"/>
    <mergeCell ref="A149:A155"/>
    <mergeCell ref="O149:O155"/>
    <mergeCell ref="A156:A159"/>
    <mergeCell ref="O156:O159"/>
    <mergeCell ref="A160:A162"/>
    <mergeCell ref="O160:O162"/>
    <mergeCell ref="A163:A173"/>
    <mergeCell ref="O163:O173"/>
    <mergeCell ref="A174:A181"/>
    <mergeCell ref="O174:O181"/>
    <mergeCell ref="A182:A187"/>
    <mergeCell ref="O182:O187"/>
    <mergeCell ref="A188:A191"/>
    <mergeCell ref="O188:O191"/>
    <mergeCell ref="A193:A197"/>
    <mergeCell ref="O193:O197"/>
    <mergeCell ref="A198:A202"/>
    <mergeCell ref="O198:O202"/>
    <mergeCell ref="A203:A213"/>
    <mergeCell ref="O203:O213"/>
    <mergeCell ref="A214:A219"/>
    <mergeCell ref="O214:O219"/>
    <mergeCell ref="A220:A223"/>
    <mergeCell ref="O220:O223"/>
    <mergeCell ref="O254:O255"/>
    <mergeCell ref="A224:A237"/>
    <mergeCell ref="O224:O237"/>
    <mergeCell ref="A238:A241"/>
    <mergeCell ref="O238:O241"/>
    <mergeCell ref="A242:B242"/>
    <mergeCell ref="A250:N250"/>
    <mergeCell ref="M251:N251"/>
    <mergeCell ref="A254:B255"/>
    <mergeCell ref="A252:N253"/>
    <mergeCell ref="A270:B270"/>
    <mergeCell ref="A271:B271"/>
    <mergeCell ref="C254:M254"/>
    <mergeCell ref="N254:N255"/>
    <mergeCell ref="A256:B256"/>
    <mergeCell ref="A257:B257"/>
    <mergeCell ref="A272:B272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58:B258"/>
    <mergeCell ref="A259:B259"/>
    <mergeCell ref="A260:B260"/>
    <mergeCell ref="A261:B261"/>
    <mergeCell ref="A108:N108"/>
    <mergeCell ref="M109:N109"/>
    <mergeCell ref="A110:N111"/>
    <mergeCell ref="A112:B113"/>
    <mergeCell ref="C112:M112"/>
    <mergeCell ref="N112:N113"/>
    <mergeCell ref="O112:O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31:E131"/>
    <mergeCell ref="A125:B125"/>
    <mergeCell ref="A126:B126"/>
    <mergeCell ref="A127:B127"/>
    <mergeCell ref="A128:B128"/>
    <mergeCell ref="A129:B129"/>
    <mergeCell ref="A130:B130"/>
    <mergeCell ref="O12:O18"/>
    <mergeCell ref="A50:A53"/>
    <mergeCell ref="O50:O53"/>
    <mergeCell ref="O5:O6"/>
    <mergeCell ref="O23:O25"/>
    <mergeCell ref="A26:A35"/>
    <mergeCell ref="O26:O35"/>
    <mergeCell ref="A36:A43"/>
    <mergeCell ref="O36:O43"/>
    <mergeCell ref="O7:O11"/>
    <mergeCell ref="O19:O22"/>
    <mergeCell ref="A84:A97"/>
    <mergeCell ref="O84:O97"/>
    <mergeCell ref="A55:A58"/>
    <mergeCell ref="O55:O58"/>
    <mergeCell ref="A59:A62"/>
    <mergeCell ref="O59:O62"/>
    <mergeCell ref="A63:A73"/>
    <mergeCell ref="O63:O73"/>
    <mergeCell ref="A19:A22"/>
    <mergeCell ref="B5:B6"/>
    <mergeCell ref="C5:M5"/>
    <mergeCell ref="N5:N6"/>
    <mergeCell ref="A74:A79"/>
    <mergeCell ref="O74:O79"/>
    <mergeCell ref="A80:A83"/>
    <mergeCell ref="O80:O83"/>
    <mergeCell ref="A44:A49"/>
    <mergeCell ref="O44:O49"/>
    <mergeCell ref="A23:A25"/>
    <mergeCell ref="J102:O102"/>
    <mergeCell ref="M2:N2"/>
    <mergeCell ref="A103:E103"/>
    <mergeCell ref="A244:E244"/>
    <mergeCell ref="A276:E276"/>
    <mergeCell ref="A98:A100"/>
    <mergeCell ref="O98:O100"/>
    <mergeCell ref="A101:B101"/>
    <mergeCell ref="A3:N4"/>
    <mergeCell ref="A5:A6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"/>
  <sheetViews>
    <sheetView zoomScalePageLayoutView="0" workbookViewId="0" topLeftCell="A1">
      <selection activeCell="D41" sqref="D41"/>
    </sheetView>
  </sheetViews>
  <sheetFormatPr defaultColWidth="9.140625" defaultRowHeight="12.75"/>
  <cols>
    <col min="1" max="1" width="13.421875" style="0" customWidth="1"/>
    <col min="2" max="2" width="9.8515625" style="0" bestFit="1" customWidth="1"/>
    <col min="3" max="3" width="9.8515625" style="0" customWidth="1"/>
    <col min="4" max="4" width="12.421875" style="0" customWidth="1"/>
    <col min="5" max="5" width="9.8515625" style="0" bestFit="1" customWidth="1"/>
    <col min="6" max="6" width="9.8515625" style="0" customWidth="1"/>
    <col min="7" max="7" width="10.28125" style="0" customWidth="1"/>
    <col min="8" max="12" width="9.8515625" style="0" bestFit="1" customWidth="1"/>
    <col min="13" max="13" width="13.140625" style="0" customWidth="1"/>
  </cols>
  <sheetData>
    <row r="1" ht="13.5" thickBot="1"/>
    <row r="2" spans="1:13" ht="12.75">
      <c r="A2" s="684" t="s">
        <v>261</v>
      </c>
      <c r="B2" s="685"/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6"/>
    </row>
    <row r="3" spans="1:13" ht="13.5" thickBot="1">
      <c r="A3" s="687"/>
      <c r="B3" s="688"/>
      <c r="C3" s="688"/>
      <c r="D3" s="688"/>
      <c r="E3" s="688"/>
      <c r="F3" s="688"/>
      <c r="G3" s="688"/>
      <c r="H3" s="688"/>
      <c r="I3" s="688"/>
      <c r="J3" s="688"/>
      <c r="K3" s="688"/>
      <c r="L3" s="688"/>
      <c r="M3" s="689"/>
    </row>
    <row r="4" spans="1:13" ht="15">
      <c r="A4" s="690" t="s">
        <v>34</v>
      </c>
      <c r="B4" s="692" t="s">
        <v>1</v>
      </c>
      <c r="C4" s="692"/>
      <c r="D4" s="692"/>
      <c r="E4" s="692"/>
      <c r="F4" s="692"/>
      <c r="G4" s="692"/>
      <c r="H4" s="692"/>
      <c r="I4" s="692"/>
      <c r="J4" s="692"/>
      <c r="K4" s="692"/>
      <c r="L4" s="693"/>
      <c r="M4" s="694" t="s">
        <v>44</v>
      </c>
    </row>
    <row r="5" spans="1:13" ht="26.25" thickBot="1">
      <c r="A5" s="691"/>
      <c r="B5" s="70" t="s">
        <v>46</v>
      </c>
      <c r="C5" s="25" t="s">
        <v>47</v>
      </c>
      <c r="D5" s="25" t="s">
        <v>3</v>
      </c>
      <c r="E5" s="70" t="s">
        <v>48</v>
      </c>
      <c r="F5" s="70" t="s">
        <v>49</v>
      </c>
      <c r="G5" s="70" t="s">
        <v>54</v>
      </c>
      <c r="H5" s="70" t="s">
        <v>55</v>
      </c>
      <c r="I5" s="70" t="s">
        <v>56</v>
      </c>
      <c r="J5" s="70" t="s">
        <v>57</v>
      </c>
      <c r="K5" s="25" t="s">
        <v>7</v>
      </c>
      <c r="L5" s="69" t="s">
        <v>8</v>
      </c>
      <c r="M5" s="695"/>
    </row>
    <row r="6" spans="1:13" ht="15">
      <c r="A6" s="369">
        <v>2019</v>
      </c>
      <c r="B6" s="242">
        <f>'RRW6 wojew 2019-2013'!C130</f>
        <v>18932630</v>
      </c>
      <c r="C6" s="260">
        <f>'RRW6 wojew 2019-2013'!D130</f>
        <v>44680491</v>
      </c>
      <c r="D6" s="260">
        <f>'RRW6 wojew 2019-2013'!E130</f>
        <v>1260657864</v>
      </c>
      <c r="E6" s="242">
        <f>'RRW6 wojew 2019-2013'!F130</f>
        <v>11215</v>
      </c>
      <c r="F6" s="242">
        <f>'RRW6 wojew 2019-2013'!G130</f>
        <v>43633415</v>
      </c>
      <c r="G6" s="371">
        <f>'RRW6 wojew 2019-2013'!H130</f>
        <v>1319856</v>
      </c>
      <c r="H6" s="371">
        <f>'RRW6 wojew 2019-2013'!I130</f>
        <v>26827525</v>
      </c>
      <c r="I6" s="371">
        <f>'RRW6 wojew 2019-2013'!J130</f>
        <v>5930</v>
      </c>
      <c r="J6" s="371">
        <f>'RRW6 wojew 2019-2013'!K130</f>
        <v>8125341</v>
      </c>
      <c r="K6" s="260">
        <f>'RRW6 wojew 2019-2013'!L130</f>
        <v>1521</v>
      </c>
      <c r="L6" s="261">
        <f>'RRW6 wojew 2019-2013'!M130</f>
        <v>801681</v>
      </c>
      <c r="M6" s="78">
        <f>SUM(B6:L6)</f>
        <v>1404997469</v>
      </c>
    </row>
    <row r="7" spans="1:13" s="145" customFormat="1" ht="15">
      <c r="A7" s="131">
        <v>2018</v>
      </c>
      <c r="B7" s="137">
        <f>'RRW 6 zbiorcze'!J5</f>
        <v>15129873</v>
      </c>
      <c r="C7" s="74">
        <f>'RRW 6 zbiorcze'!J6</f>
        <v>47690584</v>
      </c>
      <c r="D7" s="74">
        <f>'RRW 6 zbiorcze'!J7</f>
        <v>1174719417</v>
      </c>
      <c r="E7" s="382">
        <f>'RRW 6 zbiorcze'!J8</f>
        <v>1495</v>
      </c>
      <c r="F7" s="137">
        <f>'RRW 6 zbiorcze'!J9</f>
        <v>41902588</v>
      </c>
      <c r="G7" s="137">
        <f>'RRW 6 zbiorcze'!J10</f>
        <v>30119</v>
      </c>
      <c r="H7" s="137">
        <f>'RRW 6 zbiorcze'!J11</f>
        <v>24890919</v>
      </c>
      <c r="I7" s="137">
        <f>'RRW 6 zbiorcze'!J12</f>
        <v>447428</v>
      </c>
      <c r="J7" s="137">
        <f>'RRW 6 zbiorcze'!J13</f>
        <v>7259516</v>
      </c>
      <c r="K7" s="74">
        <f>'RRW 6 zbiorcze'!J14</f>
        <v>1587</v>
      </c>
      <c r="L7" s="75">
        <f>'RRW 6 zbiorcze'!J15</f>
        <v>420831</v>
      </c>
      <c r="M7" s="78">
        <f>SUM(B7:L7)</f>
        <v>1312494357</v>
      </c>
    </row>
    <row r="8" spans="1:13" ht="15">
      <c r="A8" s="131">
        <v>2017</v>
      </c>
      <c r="B8" s="137">
        <f>'RRW 6 zbiorcze'!L5</f>
        <v>12030110</v>
      </c>
      <c r="C8" s="74">
        <f>'RRW 6 zbiorcze'!L6</f>
        <v>47003821</v>
      </c>
      <c r="D8" s="74">
        <f>'RRW 6 zbiorcze'!L7</f>
        <v>1088588691</v>
      </c>
      <c r="E8" s="137">
        <f>'RRW 6 zbiorcze'!L8</f>
        <v>34703</v>
      </c>
      <c r="F8" s="137">
        <f>'RRW 6 zbiorcze'!L9</f>
        <v>38813880</v>
      </c>
      <c r="G8" s="167">
        <f>'RRW 6 zbiorcze'!L10</f>
        <v>1135</v>
      </c>
      <c r="H8" s="167">
        <f>'RRW 6 zbiorcze'!L11</f>
        <v>21108686</v>
      </c>
      <c r="I8" s="167">
        <f>'RRW 6 zbiorcze'!L12</f>
        <v>456640</v>
      </c>
      <c r="J8" s="167">
        <f>'RRW 6 zbiorcze'!L13</f>
        <v>5521618</v>
      </c>
      <c r="K8" s="74">
        <f>'RRW 6 zbiorcze'!L14</f>
        <v>2006</v>
      </c>
      <c r="L8" s="75">
        <f>'RRW 6 zbiorcze'!L15</f>
        <v>555739</v>
      </c>
      <c r="M8" s="78">
        <f>SUM(B8:L8)</f>
        <v>1214117029</v>
      </c>
    </row>
    <row r="9" spans="1:13" ht="15">
      <c r="A9" s="131">
        <v>2016</v>
      </c>
      <c r="B9" s="74">
        <f>'RRW 6 zbiorcze'!M5</f>
        <v>9847930</v>
      </c>
      <c r="C9" s="74">
        <f>'RRW 6 zbiorcze'!M6</f>
        <v>46526604</v>
      </c>
      <c r="D9" s="74">
        <f>'RRW 6 zbiorcze'!M7</f>
        <v>1019547454</v>
      </c>
      <c r="E9" s="74">
        <f>'RRW 6 zbiorcze'!M8</f>
        <v>62831</v>
      </c>
      <c r="F9" s="74">
        <f>'RRW 6 zbiorcze'!M9</f>
        <v>38172388</v>
      </c>
      <c r="G9" s="74" t="s">
        <v>45</v>
      </c>
      <c r="H9" s="74">
        <f>'RRW 6 zbiorcze'!M11</f>
        <v>19944618</v>
      </c>
      <c r="I9" s="126">
        <f>'RRW 6 zbiorcze'!M12</f>
        <v>1603</v>
      </c>
      <c r="J9" s="74">
        <f>'RRW 6 zbiorcze'!M13</f>
        <v>7083936</v>
      </c>
      <c r="K9" s="74">
        <f>'RRW 6 zbiorcze'!M14</f>
        <v>1611</v>
      </c>
      <c r="L9" s="89">
        <f>'RRW 6 zbiorcze'!M15</f>
        <v>364647</v>
      </c>
      <c r="M9" s="78">
        <f aca="true" t="shared" si="0" ref="M9:M15">SUM(B9:L9)</f>
        <v>1141553622</v>
      </c>
    </row>
    <row r="10" spans="1:13" ht="15">
      <c r="A10" s="131">
        <v>2015</v>
      </c>
      <c r="B10" s="74">
        <f>'RRW6 wojew 2019-2013'!C466</f>
        <v>8170081</v>
      </c>
      <c r="C10" s="74">
        <f>'RRW6 wojew 2019-2013'!D466</f>
        <v>48250321</v>
      </c>
      <c r="D10" s="74">
        <f>'RRW6 wojew 2019-2013'!E466</f>
        <v>915311959</v>
      </c>
      <c r="E10" s="74">
        <f>'RRW6 wojew 2019-2013'!F466</f>
        <v>64409</v>
      </c>
      <c r="F10" s="74">
        <f>'RRW6 wojew 2019-2013'!G466</f>
        <v>33976736</v>
      </c>
      <c r="G10" s="74">
        <f>'RRW6 wojew 2019-2013'!H466</f>
        <v>1140</v>
      </c>
      <c r="H10" s="74">
        <f>'RRW6 wojew 2019-2013'!I466</f>
        <v>18000871</v>
      </c>
      <c r="I10" s="74">
        <f>'RRW6 wojew 2019-2013'!J466</f>
        <v>20749</v>
      </c>
      <c r="J10" s="74">
        <f>'RRW6 wojew 2019-2013'!K466</f>
        <v>7049125</v>
      </c>
      <c r="K10" s="74">
        <f>'RRW6 wojew 2019-2013'!L466</f>
        <v>1834</v>
      </c>
      <c r="L10" s="89">
        <f>'RRW6 wojew 2019-2013'!M466</f>
        <v>141836</v>
      </c>
      <c r="M10" s="78">
        <f t="shared" si="0"/>
        <v>1030989061</v>
      </c>
    </row>
    <row r="11" spans="1:13" ht="15">
      <c r="A11" s="131" t="s">
        <v>81</v>
      </c>
      <c r="B11" s="74">
        <f>'RRW 6 zbiorcze'!O5</f>
        <v>8590771</v>
      </c>
      <c r="C11" s="74">
        <f>'RRW 6 zbiorcze'!O6</f>
        <v>42061442</v>
      </c>
      <c r="D11" s="74">
        <f>'RRW 6 zbiorcze'!O7</f>
        <v>828881854</v>
      </c>
      <c r="E11" s="74">
        <f>'RRW 6 zbiorcze'!O8</f>
        <v>84424</v>
      </c>
      <c r="F11" s="74">
        <f>'RRW 6 zbiorcze'!O9</f>
        <v>30332590</v>
      </c>
      <c r="G11" s="74" t="s">
        <v>45</v>
      </c>
      <c r="H11" s="74">
        <f>'RRW 6 zbiorcze'!O11</f>
        <v>16864035</v>
      </c>
      <c r="I11" s="128">
        <f>'RRW 6 zbiorcze'!O12</f>
        <v>220581</v>
      </c>
      <c r="J11" s="74">
        <f>'RRW 6 zbiorcze'!O13</f>
        <v>6239464</v>
      </c>
      <c r="K11" s="74">
        <f>'RRW 6 zbiorcze'!O14</f>
        <v>2156</v>
      </c>
      <c r="L11" s="75">
        <f>'RRW 6 zbiorcze'!O15</f>
        <v>42951</v>
      </c>
      <c r="M11" s="78">
        <f t="shared" si="0"/>
        <v>933320268</v>
      </c>
    </row>
    <row r="12" spans="1:13" ht="15">
      <c r="A12" s="132" t="s">
        <v>82</v>
      </c>
      <c r="B12" s="72">
        <f>'RRW6 wojew 2019-2013'!C518</f>
        <v>3998930</v>
      </c>
      <c r="C12" s="72">
        <f>'RRW6 wojew 2019-2013'!D518</f>
        <v>41300467</v>
      </c>
      <c r="D12" s="72">
        <f>'RRW6 wojew 2019-2013'!E518</f>
        <v>760833198</v>
      </c>
      <c r="E12" s="72">
        <f>'RRW6 wojew 2019-2013'!F518</f>
        <v>1090130</v>
      </c>
      <c r="F12" s="72">
        <f>'RRW6 wojew 2019-2013'!G518</f>
        <v>26197451</v>
      </c>
      <c r="G12" s="72">
        <f>'RRW6 wojew 2019-2013'!H518</f>
        <v>23103</v>
      </c>
      <c r="H12" s="127">
        <f>'RRW6 wojew 2019-2013'!I518</f>
        <v>11400582</v>
      </c>
      <c r="I12" s="127">
        <f>'RRW6 wojew 2019-2013'!J518</f>
        <v>17382</v>
      </c>
      <c r="J12" s="127">
        <f>'RRW6 wojew 2019-2013'!K518</f>
        <v>6622487</v>
      </c>
      <c r="K12" s="72">
        <f>'RRW6 wojew 2019-2013'!L518</f>
        <v>2184</v>
      </c>
      <c r="L12" s="366">
        <f>'RRW6 wojew 2019-2013'!M518</f>
        <v>29102</v>
      </c>
      <c r="M12" s="79">
        <f t="shared" si="0"/>
        <v>851515016</v>
      </c>
    </row>
    <row r="13" spans="1:13" ht="15">
      <c r="A13" s="132">
        <v>2012</v>
      </c>
      <c r="B13" s="676">
        <v>40430722</v>
      </c>
      <c r="C13" s="697"/>
      <c r="D13" s="72">
        <v>725647494</v>
      </c>
      <c r="E13" s="676">
        <v>27979182</v>
      </c>
      <c r="F13" s="677"/>
      <c r="G13" s="676">
        <v>7629488</v>
      </c>
      <c r="H13" s="677"/>
      <c r="I13" s="676">
        <v>6168256</v>
      </c>
      <c r="J13" s="677"/>
      <c r="K13" s="72" t="s">
        <v>45</v>
      </c>
      <c r="L13" s="73">
        <v>139902</v>
      </c>
      <c r="M13" s="79">
        <f t="shared" si="0"/>
        <v>807995044</v>
      </c>
    </row>
    <row r="14" spans="1:13" ht="15">
      <c r="A14" s="131">
        <v>2011</v>
      </c>
      <c r="B14" s="676">
        <v>39639264</v>
      </c>
      <c r="C14" s="677"/>
      <c r="D14" s="74">
        <v>669695687</v>
      </c>
      <c r="E14" s="676">
        <v>25670577</v>
      </c>
      <c r="F14" s="677"/>
      <c r="G14" s="676">
        <v>4794564</v>
      </c>
      <c r="H14" s="677"/>
      <c r="I14" s="676">
        <v>5303229</v>
      </c>
      <c r="J14" s="677"/>
      <c r="K14" s="74">
        <v>2179</v>
      </c>
      <c r="L14" s="75">
        <v>231626</v>
      </c>
      <c r="M14" s="78">
        <f>SUM(B14:L14)</f>
        <v>745337126</v>
      </c>
    </row>
    <row r="15" spans="1:13" ht="15">
      <c r="A15" s="133">
        <v>2010</v>
      </c>
      <c r="B15" s="678">
        <v>35132499</v>
      </c>
      <c r="C15" s="679"/>
      <c r="D15" s="126">
        <v>643398920</v>
      </c>
      <c r="E15" s="678">
        <v>25704270</v>
      </c>
      <c r="F15" s="679"/>
      <c r="G15" s="678">
        <v>4365929</v>
      </c>
      <c r="H15" s="679"/>
      <c r="I15" s="678">
        <v>5452322</v>
      </c>
      <c r="J15" s="679"/>
      <c r="K15" s="126">
        <v>2165</v>
      </c>
      <c r="L15" s="33">
        <v>78372</v>
      </c>
      <c r="M15" s="80">
        <f t="shared" si="0"/>
        <v>714134477</v>
      </c>
    </row>
    <row r="16" spans="1:13" ht="15">
      <c r="A16" s="133">
        <v>2009</v>
      </c>
      <c r="B16" s="678">
        <v>28436499</v>
      </c>
      <c r="C16" s="679"/>
      <c r="D16" s="126">
        <v>592309340</v>
      </c>
      <c r="E16" s="678">
        <v>23864169</v>
      </c>
      <c r="F16" s="679"/>
      <c r="G16" s="678">
        <v>3242231</v>
      </c>
      <c r="H16" s="679"/>
      <c r="I16" s="678">
        <v>6587270</v>
      </c>
      <c r="J16" s="679"/>
      <c r="K16" s="126">
        <v>2838</v>
      </c>
      <c r="L16" s="33">
        <v>63902</v>
      </c>
      <c r="M16" s="81">
        <v>654506249</v>
      </c>
    </row>
    <row r="17" spans="1:13" ht="15.75" thickBot="1">
      <c r="A17" s="134">
        <v>2008</v>
      </c>
      <c r="B17" s="680">
        <v>28575244</v>
      </c>
      <c r="C17" s="681"/>
      <c r="D17" s="76">
        <v>557329015</v>
      </c>
      <c r="E17" s="680">
        <v>26907747</v>
      </c>
      <c r="F17" s="681"/>
      <c r="G17" s="680">
        <v>3250774</v>
      </c>
      <c r="H17" s="681"/>
      <c r="I17" s="680">
        <v>6981271</v>
      </c>
      <c r="J17" s="681"/>
      <c r="K17" s="76">
        <v>4579</v>
      </c>
      <c r="L17" s="77">
        <v>66768</v>
      </c>
      <c r="M17" s="82">
        <v>623115398</v>
      </c>
    </row>
    <row r="18" spans="1:13" ht="24" customHeight="1" thickBot="1">
      <c r="A18" s="71" t="s">
        <v>234</v>
      </c>
      <c r="B18" s="32">
        <f>SUM(B6*100/B7)</f>
        <v>125.13409729215837</v>
      </c>
      <c r="C18" s="32">
        <f>SUM(C6*100/C7)</f>
        <v>93.68828655987942</v>
      </c>
      <c r="D18" s="32">
        <f>SUM(D6*100/D7)</f>
        <v>107.3156573183637</v>
      </c>
      <c r="E18" s="32" t="s">
        <v>45</v>
      </c>
      <c r="F18" s="32">
        <f>SUM(F6*100/F7)</f>
        <v>104.13059689773816</v>
      </c>
      <c r="G18" s="32" t="s">
        <v>45</v>
      </c>
      <c r="H18" s="32">
        <f>SUM(H6*100/H7)</f>
        <v>107.78037162870523</v>
      </c>
      <c r="I18" s="32" t="s">
        <v>45</v>
      </c>
      <c r="J18" s="32">
        <f>SUM(J6*100/J7)</f>
        <v>111.9267593046148</v>
      </c>
      <c r="K18" s="32">
        <f>SUM(K6*100/K7)</f>
        <v>95.84120982986768</v>
      </c>
      <c r="L18" s="32">
        <f>SUM(L6*100/L7)</f>
        <v>190.4995116804608</v>
      </c>
      <c r="M18" s="370">
        <f>SUM(M6*100/M7)</f>
        <v>107.04788645426534</v>
      </c>
    </row>
    <row r="19" spans="1:15" ht="12.75">
      <c r="A19" s="98" t="s">
        <v>61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696" t="s">
        <v>30</v>
      </c>
      <c r="M19" s="696"/>
      <c r="N19" s="130"/>
      <c r="O19" s="130"/>
    </row>
    <row r="20" spans="1:13" ht="13.5" thickBot="1">
      <c r="A20" s="129" t="s">
        <v>69</v>
      </c>
      <c r="J20" s="404"/>
      <c r="K20" s="404"/>
      <c r="L20" s="404"/>
      <c r="M20" s="361" t="s">
        <v>260</v>
      </c>
    </row>
    <row r="21" spans="1:5" ht="12.75">
      <c r="A21" s="698" t="s">
        <v>94</v>
      </c>
      <c r="B21" s="698"/>
      <c r="C21" s="698"/>
      <c r="D21" s="698"/>
      <c r="E21" s="698"/>
    </row>
    <row r="22" spans="1:5" ht="12.75">
      <c r="A22" s="158" t="s">
        <v>54</v>
      </c>
      <c r="B22" s="159">
        <v>42808</v>
      </c>
      <c r="C22" s="160" t="s">
        <v>93</v>
      </c>
      <c r="D22" s="160"/>
      <c r="E22" s="160"/>
    </row>
    <row r="23" spans="1:5" ht="12.75">
      <c r="A23" s="158" t="s">
        <v>55</v>
      </c>
      <c r="B23" s="159">
        <v>21067013</v>
      </c>
      <c r="C23" s="160" t="s">
        <v>93</v>
      </c>
      <c r="D23" s="160"/>
      <c r="E23" s="160"/>
    </row>
    <row r="24" spans="1:5" ht="12.75">
      <c r="A24" s="161" t="s">
        <v>56</v>
      </c>
      <c r="B24" s="162">
        <v>85011</v>
      </c>
      <c r="C24" s="160" t="s">
        <v>93</v>
      </c>
      <c r="D24" s="163"/>
      <c r="E24" s="163"/>
    </row>
    <row r="25" spans="1:5" ht="15">
      <c r="A25" s="164" t="s">
        <v>57</v>
      </c>
      <c r="B25" s="165">
        <v>5893247</v>
      </c>
      <c r="C25" s="160" t="s">
        <v>93</v>
      </c>
      <c r="D25" s="166"/>
      <c r="E25" s="166"/>
    </row>
    <row r="26" spans="1:5" ht="15.75" thickBot="1">
      <c r="A26" s="164"/>
      <c r="B26" s="165"/>
      <c r="C26" s="163"/>
      <c r="D26" s="166"/>
      <c r="E26" s="166"/>
    </row>
    <row r="27" spans="1:5" ht="12.75">
      <c r="A27" s="683" t="s">
        <v>254</v>
      </c>
      <c r="B27" s="683"/>
      <c r="C27" s="683"/>
      <c r="D27" s="683"/>
      <c r="E27" s="683"/>
    </row>
    <row r="28" spans="1:5" ht="12.75">
      <c r="A28" s="377" t="s">
        <v>48</v>
      </c>
      <c r="B28" s="378">
        <f>'RRW 6 zbiorcze'!I8</f>
        <v>273430</v>
      </c>
      <c r="C28" s="379" t="s">
        <v>93</v>
      </c>
      <c r="D28" s="380"/>
      <c r="E28" s="380"/>
    </row>
    <row r="29" spans="1:5" ht="12.75">
      <c r="A29" s="377" t="s">
        <v>56</v>
      </c>
      <c r="B29" s="378">
        <f>'RRW 6 zbiorcze'!I12</f>
        <v>41500</v>
      </c>
      <c r="C29" s="379" t="s">
        <v>93</v>
      </c>
      <c r="D29" s="380"/>
      <c r="E29" s="380"/>
    </row>
    <row r="30" spans="1:5" ht="12.75">
      <c r="A30" s="381" t="s">
        <v>57</v>
      </c>
      <c r="B30" s="378">
        <f>'RRW 6 zbiorcze'!I13</f>
        <v>7665444</v>
      </c>
      <c r="C30" s="379" t="s">
        <v>93</v>
      </c>
      <c r="D30" s="380"/>
      <c r="E30" s="380"/>
    </row>
    <row r="31" ht="13.5" thickBot="1"/>
    <row r="32" spans="1:5" ht="12.75">
      <c r="A32" s="682" t="s">
        <v>253</v>
      </c>
      <c r="B32" s="682"/>
      <c r="C32" s="682"/>
      <c r="D32" s="682"/>
      <c r="E32" s="682"/>
    </row>
    <row r="33" spans="1:5" ht="12.75">
      <c r="A33" s="372" t="s">
        <v>54</v>
      </c>
      <c r="B33" s="376">
        <f>'RRW 6 zbiorcze'!G10</f>
        <v>114000</v>
      </c>
      <c r="C33" s="373" t="s">
        <v>93</v>
      </c>
      <c r="D33" s="375"/>
      <c r="E33" s="375"/>
    </row>
    <row r="34" spans="1:5" ht="12.75">
      <c r="A34" s="372" t="s">
        <v>55</v>
      </c>
      <c r="B34" s="376">
        <f>'RRW 6 zbiorcze'!G11</f>
        <v>28033381</v>
      </c>
      <c r="C34" s="373" t="s">
        <v>93</v>
      </c>
      <c r="D34" s="375"/>
      <c r="E34" s="375"/>
    </row>
    <row r="35" spans="1:5" ht="12.75">
      <c r="A35" s="372" t="s">
        <v>56</v>
      </c>
      <c r="B35" s="376">
        <f>'RRW 6 zbiorcze'!G12</f>
        <v>39310</v>
      </c>
      <c r="C35" s="373" t="s">
        <v>93</v>
      </c>
      <c r="D35" s="375"/>
      <c r="E35" s="375"/>
    </row>
    <row r="36" spans="1:5" ht="12.75">
      <c r="A36" s="374" t="s">
        <v>258</v>
      </c>
      <c r="B36" s="376">
        <f>'RRW 6 zbiorcze'!G13</f>
        <v>8091961</v>
      </c>
      <c r="C36" s="373" t="s">
        <v>93</v>
      </c>
      <c r="D36" s="375"/>
      <c r="E36" s="375"/>
    </row>
  </sheetData>
  <sheetProtection/>
  <mergeCells count="28">
    <mergeCell ref="I15:J15"/>
    <mergeCell ref="A21:E21"/>
    <mergeCell ref="E15:F15"/>
    <mergeCell ref="E16:F16"/>
    <mergeCell ref="B16:C16"/>
    <mergeCell ref="B17:C17"/>
    <mergeCell ref="G16:H16"/>
    <mergeCell ref="G17:H17"/>
    <mergeCell ref="L19:M19"/>
    <mergeCell ref="I17:J17"/>
    <mergeCell ref="B14:C14"/>
    <mergeCell ref="B13:C13"/>
    <mergeCell ref="B15:C15"/>
    <mergeCell ref="G15:H15"/>
    <mergeCell ref="G13:H13"/>
    <mergeCell ref="I13:J13"/>
    <mergeCell ref="I14:J14"/>
    <mergeCell ref="E14:F14"/>
    <mergeCell ref="E13:F13"/>
    <mergeCell ref="I16:J16"/>
    <mergeCell ref="E17:F17"/>
    <mergeCell ref="A32:E32"/>
    <mergeCell ref="A27:E27"/>
    <mergeCell ref="A2:M3"/>
    <mergeCell ref="A4:A5"/>
    <mergeCell ref="B4:L4"/>
    <mergeCell ref="M4:M5"/>
    <mergeCell ref="G14:H14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51"/>
  <sheetViews>
    <sheetView zoomScalePageLayoutView="0" workbookViewId="0" topLeftCell="A1">
      <selection activeCell="N37" sqref="N36:N37"/>
    </sheetView>
  </sheetViews>
  <sheetFormatPr defaultColWidth="9.140625" defaultRowHeight="12.75"/>
  <cols>
    <col min="1" max="1" width="19.421875" style="2" customWidth="1"/>
    <col min="2" max="2" width="12.140625" style="2" customWidth="1"/>
    <col min="3" max="3" width="12.28125" style="2" customWidth="1"/>
    <col min="4" max="4" width="11.421875" style="2" customWidth="1"/>
    <col min="5" max="5" width="10.7109375" style="2" customWidth="1"/>
    <col min="6" max="6" width="11.57421875" style="2" customWidth="1"/>
    <col min="7" max="7" width="10.8515625" style="2" bestFit="1" customWidth="1"/>
    <col min="8" max="8" width="12.00390625" style="2" customWidth="1"/>
    <col min="9" max="9" width="13.00390625" style="2" customWidth="1"/>
    <col min="10" max="11" width="13.57421875" style="2" customWidth="1"/>
    <col min="12" max="13" width="13.57421875" style="88" customWidth="1"/>
    <col min="14" max="16384" width="9.140625" style="2" customWidth="1"/>
  </cols>
  <sheetData>
    <row r="1" s="88" customFormat="1" ht="12.75"/>
    <row r="2" spans="1:16" ht="30.75" customHeight="1">
      <c r="A2" s="629" t="s">
        <v>80</v>
      </c>
      <c r="B2" s="629"/>
      <c r="C2" s="629"/>
      <c r="D2" s="629"/>
      <c r="E2" s="629"/>
      <c r="F2" s="629"/>
      <c r="G2" s="629"/>
      <c r="H2" s="629"/>
      <c r="I2" s="629"/>
      <c r="J2" s="125"/>
      <c r="K2" s="125"/>
      <c r="L2" s="354"/>
      <c r="M2" s="354"/>
      <c r="N2" s="125"/>
      <c r="O2" s="125"/>
      <c r="P2" s="125"/>
    </row>
    <row r="3" spans="8:9" ht="13.5" thickBot="1">
      <c r="H3" s="699" t="s">
        <v>43</v>
      </c>
      <c r="I3" s="699"/>
    </row>
    <row r="4" spans="1:9" ht="12.75">
      <c r="A4" s="612" t="s">
        <v>41</v>
      </c>
      <c r="B4" s="613"/>
      <c r="C4" s="613"/>
      <c r="D4" s="613"/>
      <c r="E4" s="613"/>
      <c r="F4" s="613"/>
      <c r="G4" s="613"/>
      <c r="H4" s="613"/>
      <c r="I4" s="614"/>
    </row>
    <row r="5" spans="1:9" ht="13.5" thickBot="1">
      <c r="A5" s="615"/>
      <c r="B5" s="616"/>
      <c r="C5" s="616"/>
      <c r="D5" s="616"/>
      <c r="E5" s="616"/>
      <c r="F5" s="616"/>
      <c r="G5" s="616"/>
      <c r="H5" s="616"/>
      <c r="I5" s="617"/>
    </row>
    <row r="6" spans="1:9" ht="15">
      <c r="A6" s="638" t="s">
        <v>11</v>
      </c>
      <c r="B6" s="620" t="s">
        <v>67</v>
      </c>
      <c r="C6" s="621"/>
      <c r="D6" s="621"/>
      <c r="E6" s="621"/>
      <c r="F6" s="621"/>
      <c r="G6" s="621"/>
      <c r="H6" s="701"/>
      <c r="I6" s="600" t="s">
        <v>31</v>
      </c>
    </row>
    <row r="7" spans="1:9" ht="21.75" customHeight="1" thickBot="1">
      <c r="A7" s="668"/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4" t="s">
        <v>8</v>
      </c>
      <c r="I7" s="601"/>
    </row>
    <row r="8" spans="1:9" ht="15">
      <c r="A8" s="5" t="s">
        <v>12</v>
      </c>
      <c r="B8" s="6">
        <f>'[4]doln'!$E$38</f>
        <v>12562837</v>
      </c>
      <c r="C8" s="6">
        <f>'[4]doln'!$E$39</f>
        <v>8089006</v>
      </c>
      <c r="D8" s="6"/>
      <c r="E8" s="6"/>
      <c r="F8" s="6"/>
      <c r="G8" s="6"/>
      <c r="H8" s="6"/>
      <c r="I8" s="7">
        <f>SUM(B8:H8)</f>
        <v>20651843</v>
      </c>
    </row>
    <row r="9" spans="1:9" ht="15">
      <c r="A9" s="8" t="s">
        <v>13</v>
      </c>
      <c r="B9" s="9">
        <f>'[4]kuj-pom'!$E$38</f>
        <v>62504</v>
      </c>
      <c r="C9" s="9">
        <f>'[4]kuj-pom'!$E$39</f>
        <v>53595744</v>
      </c>
      <c r="D9" s="9">
        <f>'[4]kuj-pom'!$E$40</f>
        <v>790586</v>
      </c>
      <c r="E9" s="9"/>
      <c r="F9" s="9">
        <f>'[4]kuj-pom'!$E$42</f>
        <v>715</v>
      </c>
      <c r="G9" s="9"/>
      <c r="H9" s="9"/>
      <c r="I9" s="10">
        <f aca="true" t="shared" si="0" ref="I9:I15">SUM(B9:H9)</f>
        <v>54449549</v>
      </c>
    </row>
    <row r="10" spans="1:9" ht="15">
      <c r="A10" s="8" t="s">
        <v>15</v>
      </c>
      <c r="B10" s="9">
        <f>'[4]lubel'!$E$38</f>
        <v>49475</v>
      </c>
      <c r="C10" s="9">
        <f>'[4]lubel'!$E$39</f>
        <v>22489092</v>
      </c>
      <c r="D10" s="9">
        <f>'[4]lubel'!$E$40</f>
        <v>453687</v>
      </c>
      <c r="E10" s="9">
        <f>'[4]lubel'!$E$41</f>
        <v>1564921</v>
      </c>
      <c r="F10" s="9">
        <f>'[4]lubel'!$E$42</f>
        <v>558638</v>
      </c>
      <c r="G10" s="9"/>
      <c r="H10" s="9">
        <f>'[4]lubel'!$E$43</f>
        <v>13462</v>
      </c>
      <c r="I10" s="10">
        <f t="shared" si="0"/>
        <v>25129275</v>
      </c>
    </row>
    <row r="11" spans="1:9" ht="12.75" customHeight="1">
      <c r="A11" s="8" t="s">
        <v>16</v>
      </c>
      <c r="B11" s="9">
        <f>'[4]lubus'!$E$38</f>
        <v>405227</v>
      </c>
      <c r="C11" s="9">
        <f>'[4]lubus'!$E$39</f>
        <v>13276760</v>
      </c>
      <c r="D11" s="9">
        <f>'[4]lubus'!$E$40</f>
        <v>4761251</v>
      </c>
      <c r="E11" s="9">
        <f>'[4]lubus'!$E$41</f>
        <v>15674</v>
      </c>
      <c r="F11" s="9">
        <f>'[4]lubus'!$E$42</f>
        <v>196344</v>
      </c>
      <c r="G11" s="9"/>
      <c r="H11" s="9"/>
      <c r="I11" s="10">
        <f t="shared" si="0"/>
        <v>18655256</v>
      </c>
    </row>
    <row r="12" spans="1:9" ht="14.25" customHeight="1">
      <c r="A12" s="8" t="s">
        <v>18</v>
      </c>
      <c r="B12" s="9">
        <f>'[4]łódz'!$E$38</f>
        <v>321012</v>
      </c>
      <c r="C12" s="9">
        <f>'[4]łódz'!$E$39</f>
        <v>96511750</v>
      </c>
      <c r="D12" s="9"/>
      <c r="E12" s="9">
        <f>'[4]łódz'!$E$41</f>
        <v>756627</v>
      </c>
      <c r="F12" s="9">
        <f>'[4]łódz'!$E$42</f>
        <v>922268</v>
      </c>
      <c r="G12" s="9"/>
      <c r="H12" s="9"/>
      <c r="I12" s="10">
        <f t="shared" si="0"/>
        <v>98511657</v>
      </c>
    </row>
    <row r="13" spans="1:9" ht="15" customHeight="1">
      <c r="A13" s="8" t="s">
        <v>19</v>
      </c>
      <c r="B13" s="9">
        <f>'[4]małop'!$E$38</f>
        <v>2981551</v>
      </c>
      <c r="C13" s="9">
        <f>'[4]małop'!$E$39</f>
        <v>49600924</v>
      </c>
      <c r="D13" s="9">
        <f>'[4]małop'!$E$40</f>
        <v>166794</v>
      </c>
      <c r="E13" s="9"/>
      <c r="F13" s="9">
        <f>'[4]małop'!$E$42</f>
        <v>569934</v>
      </c>
      <c r="G13" s="9"/>
      <c r="H13" s="9"/>
      <c r="I13" s="10">
        <f t="shared" si="0"/>
        <v>53319203</v>
      </c>
    </row>
    <row r="14" spans="1:9" ht="15">
      <c r="A14" s="8" t="s">
        <v>20</v>
      </c>
      <c r="B14" s="9">
        <f>'[4]mazow'!$E$38</f>
        <v>2971998</v>
      </c>
      <c r="C14" s="9">
        <f>'[4]mazow'!$E$39</f>
        <v>133347993</v>
      </c>
      <c r="D14" s="9">
        <f>'[4]mazow'!$E$40</f>
        <v>2598784</v>
      </c>
      <c r="E14" s="9"/>
      <c r="F14" s="9"/>
      <c r="G14" s="9"/>
      <c r="H14" s="9"/>
      <c r="I14" s="10">
        <f t="shared" si="0"/>
        <v>138918775</v>
      </c>
    </row>
    <row r="15" spans="1:9" ht="15">
      <c r="A15" s="8" t="s">
        <v>21</v>
      </c>
      <c r="B15" s="9"/>
      <c r="C15" s="9">
        <f>'[4]opols'!$E$39</f>
        <v>15499571</v>
      </c>
      <c r="D15" s="9"/>
      <c r="E15" s="9"/>
      <c r="F15" s="9"/>
      <c r="G15" s="9"/>
      <c r="H15" s="9"/>
      <c r="I15" s="10">
        <f t="shared" si="0"/>
        <v>15499571</v>
      </c>
    </row>
    <row r="16" spans="1:9" ht="15">
      <c r="A16" s="8" t="s">
        <v>23</v>
      </c>
      <c r="B16" s="9"/>
      <c r="C16" s="9">
        <f>'[4]podk'!$E$39</f>
        <v>17976099</v>
      </c>
      <c r="D16" s="9"/>
      <c r="E16" s="9"/>
      <c r="F16" s="9"/>
      <c r="G16" s="9"/>
      <c r="H16" s="9"/>
      <c r="I16" s="10">
        <f aca="true" t="shared" si="1" ref="I16:I23">SUM(B16:H16)</f>
        <v>17976099</v>
      </c>
    </row>
    <row r="17" spans="1:9" ht="15">
      <c r="A17" s="8" t="s">
        <v>22</v>
      </c>
      <c r="B17" s="9">
        <f>'[4]podl'!$E$38</f>
        <v>182779</v>
      </c>
      <c r="C17" s="9">
        <f>'[4]podl'!$E$39</f>
        <v>24660165</v>
      </c>
      <c r="D17" s="9">
        <f>'[4]podl'!$E$40</f>
        <v>11377</v>
      </c>
      <c r="E17" s="9"/>
      <c r="F17" s="9">
        <f>'[4]podl'!$E$42</f>
        <v>296409</v>
      </c>
      <c r="G17" s="9"/>
      <c r="H17" s="9"/>
      <c r="I17" s="10">
        <f>SUM(B17:H17)</f>
        <v>25150730</v>
      </c>
    </row>
    <row r="18" spans="1:9" ht="15">
      <c r="A18" s="8" t="s">
        <v>24</v>
      </c>
      <c r="B18" s="9">
        <f>'[4]pom'!$E$38</f>
        <v>196165</v>
      </c>
      <c r="C18" s="9">
        <f>'[4]pom'!$E$39</f>
        <v>41232829</v>
      </c>
      <c r="D18" s="9"/>
      <c r="E18" s="9"/>
      <c r="F18" s="9"/>
      <c r="G18" s="9"/>
      <c r="H18" s="9">
        <f>'[4]pom'!$E$43</f>
        <v>4</v>
      </c>
      <c r="I18" s="10">
        <f t="shared" si="1"/>
        <v>41428998</v>
      </c>
    </row>
    <row r="19" spans="1:9" ht="15">
      <c r="A19" s="8" t="s">
        <v>25</v>
      </c>
      <c r="B19" s="9">
        <f>'[4]śląsk'!$E$38</f>
        <v>1024179</v>
      </c>
      <c r="C19" s="9">
        <f>'[4]śląsk'!$E$39</f>
        <v>36427787</v>
      </c>
      <c r="D19" s="9">
        <f>'[4]śląsk'!$E$40</f>
        <v>2451911</v>
      </c>
      <c r="E19" s="9">
        <f>'[4]śląsk'!$E$41</f>
        <v>57400</v>
      </c>
      <c r="F19" s="9"/>
      <c r="G19" s="9"/>
      <c r="H19" s="9"/>
      <c r="I19" s="10">
        <f t="shared" si="1"/>
        <v>39961277</v>
      </c>
    </row>
    <row r="20" spans="1:9" ht="15">
      <c r="A20" s="8" t="s">
        <v>26</v>
      </c>
      <c r="B20" s="9">
        <f>'[4]święt'!$E$38</f>
        <v>6374</v>
      </c>
      <c r="C20" s="9">
        <f>'[4]święt'!$E$39</f>
        <v>12532480</v>
      </c>
      <c r="D20" s="9"/>
      <c r="E20" s="9"/>
      <c r="F20" s="9">
        <f>'[4]święt'!$E$42</f>
        <v>154309</v>
      </c>
      <c r="G20" s="9"/>
      <c r="H20" s="9"/>
      <c r="I20" s="10">
        <f t="shared" si="1"/>
        <v>12693163</v>
      </c>
    </row>
    <row r="21" spans="1:9" ht="15">
      <c r="A21" s="8" t="s">
        <v>27</v>
      </c>
      <c r="B21" s="9">
        <f>'[4]warm-maz'!$E$38</f>
        <v>14210490</v>
      </c>
      <c r="C21" s="9">
        <f>'[4]warm-maz'!$E$39</f>
        <v>23515599</v>
      </c>
      <c r="D21" s="9">
        <f>'[4]warm-maz'!$E$40</f>
        <v>12671691</v>
      </c>
      <c r="E21" s="9"/>
      <c r="F21" s="9">
        <f>'[4]warm-maz'!$E$42</f>
        <v>506833</v>
      </c>
      <c r="G21" s="9"/>
      <c r="H21" s="9"/>
      <c r="I21" s="10">
        <f t="shared" si="1"/>
        <v>50904613</v>
      </c>
    </row>
    <row r="22" spans="1:9" ht="15">
      <c r="A22" s="8" t="s">
        <v>28</v>
      </c>
      <c r="B22" s="9">
        <f>'[4]wielk'!$E$38</f>
        <v>5331583</v>
      </c>
      <c r="C22" s="9">
        <f>'[4]wielk'!$E$39</f>
        <v>146265586</v>
      </c>
      <c r="D22" s="9">
        <f>'[4]wielk'!$E$40</f>
        <v>4073101</v>
      </c>
      <c r="E22" s="9">
        <f>'[4]wielk'!$E$41</f>
        <v>5234866</v>
      </c>
      <c r="F22" s="9">
        <f>'[4]wielk'!$E$42</f>
        <v>2962806</v>
      </c>
      <c r="G22" s="9"/>
      <c r="H22" s="9">
        <f>'[4]wielk'!$E$43</f>
        <v>126436</v>
      </c>
      <c r="I22" s="10">
        <f t="shared" si="1"/>
        <v>163994378</v>
      </c>
    </row>
    <row r="23" spans="1:9" ht="15.75" thickBot="1">
      <c r="A23" s="11" t="s">
        <v>29</v>
      </c>
      <c r="B23" s="12">
        <f>'[4]zachodn'!$E$38</f>
        <v>124548</v>
      </c>
      <c r="C23" s="12">
        <f>'[4]zachodn'!$E$39</f>
        <v>30626109</v>
      </c>
      <c r="D23" s="12"/>
      <c r="E23" s="12"/>
      <c r="F23" s="12"/>
      <c r="G23" s="12"/>
      <c r="H23" s="12"/>
      <c r="I23" s="13">
        <f t="shared" si="1"/>
        <v>30750657</v>
      </c>
    </row>
    <row r="24" spans="1:9" ht="15.75" thickBot="1">
      <c r="A24" s="14" t="s">
        <v>14</v>
      </c>
      <c r="B24" s="15">
        <f aca="true" t="shared" si="2" ref="B24:I24">SUM(B8:B23)</f>
        <v>40430722</v>
      </c>
      <c r="C24" s="15">
        <f t="shared" si="2"/>
        <v>725647494</v>
      </c>
      <c r="D24" s="15">
        <f t="shared" si="2"/>
        <v>27979182</v>
      </c>
      <c r="E24" s="15">
        <f t="shared" si="2"/>
        <v>7629488</v>
      </c>
      <c r="F24" s="15">
        <f t="shared" si="2"/>
        <v>6168256</v>
      </c>
      <c r="G24" s="15">
        <f t="shared" si="2"/>
        <v>0</v>
      </c>
      <c r="H24" s="15">
        <f t="shared" si="2"/>
        <v>139902</v>
      </c>
      <c r="I24" s="16">
        <f t="shared" si="2"/>
        <v>807995044</v>
      </c>
    </row>
    <row r="25" spans="1:9" ht="15">
      <c r="A25" s="35"/>
      <c r="B25" s="26"/>
      <c r="C25" s="26"/>
      <c r="D25" s="26"/>
      <c r="E25" s="26"/>
      <c r="F25" s="116"/>
      <c r="G25" s="116"/>
      <c r="H25" s="696" t="s">
        <v>30</v>
      </c>
      <c r="I25" s="696"/>
    </row>
    <row r="26" spans="1:9" ht="15">
      <c r="A26" s="35"/>
      <c r="B26" s="26"/>
      <c r="C26" s="26"/>
      <c r="D26" s="26"/>
      <c r="E26" s="26"/>
      <c r="F26" s="700" t="s">
        <v>65</v>
      </c>
      <c r="G26" s="700"/>
      <c r="H26" s="700"/>
      <c r="I26" s="700"/>
    </row>
    <row r="27" spans="1:9" ht="15">
      <c r="A27" s="35"/>
      <c r="B27" s="26"/>
      <c r="C27" s="26"/>
      <c r="D27" s="26"/>
      <c r="E27" s="26"/>
      <c r="F27" s="108"/>
      <c r="G27" s="108"/>
      <c r="H27" s="108"/>
      <c r="I27" s="108"/>
    </row>
    <row r="28" spans="8:9" ht="13.5" thickBot="1">
      <c r="H28" s="699" t="s">
        <v>43</v>
      </c>
      <c r="I28" s="699"/>
    </row>
    <row r="29" spans="1:9" ht="27.75" customHeight="1">
      <c r="A29" s="612" t="s">
        <v>41</v>
      </c>
      <c r="B29" s="613"/>
      <c r="C29" s="613"/>
      <c r="D29" s="613"/>
      <c r="E29" s="613"/>
      <c r="F29" s="613"/>
      <c r="G29" s="613"/>
      <c r="H29" s="613"/>
      <c r="I29" s="614"/>
    </row>
    <row r="30" spans="1:9" ht="13.5" thickBot="1">
      <c r="A30" s="615"/>
      <c r="B30" s="616"/>
      <c r="C30" s="616"/>
      <c r="D30" s="616"/>
      <c r="E30" s="616"/>
      <c r="F30" s="616"/>
      <c r="G30" s="616"/>
      <c r="H30" s="616"/>
      <c r="I30" s="617"/>
    </row>
    <row r="31" spans="1:9" ht="15">
      <c r="A31" s="638" t="s">
        <v>11</v>
      </c>
      <c r="B31" s="620" t="s">
        <v>42</v>
      </c>
      <c r="C31" s="621"/>
      <c r="D31" s="621"/>
      <c r="E31" s="621"/>
      <c r="F31" s="621"/>
      <c r="G31" s="621"/>
      <c r="H31" s="621"/>
      <c r="I31" s="704" t="s">
        <v>31</v>
      </c>
    </row>
    <row r="32" spans="1:9" ht="18" customHeight="1" thickBot="1">
      <c r="A32" s="668"/>
      <c r="B32" s="3" t="s">
        <v>2</v>
      </c>
      <c r="C32" s="3" t="s">
        <v>3</v>
      </c>
      <c r="D32" s="3" t="s">
        <v>4</v>
      </c>
      <c r="E32" s="3" t="s">
        <v>5</v>
      </c>
      <c r="F32" s="3" t="s">
        <v>6</v>
      </c>
      <c r="G32" s="3" t="s">
        <v>7</v>
      </c>
      <c r="H32" s="110" t="s">
        <v>8</v>
      </c>
      <c r="I32" s="705"/>
    </row>
    <row r="33" spans="1:9" ht="12.75">
      <c r="A33" s="5" t="s">
        <v>12</v>
      </c>
      <c r="B33" s="27">
        <v>10261102</v>
      </c>
      <c r="C33" s="27">
        <v>7535469</v>
      </c>
      <c r="D33" s="27"/>
      <c r="E33" s="27"/>
      <c r="F33" s="27"/>
      <c r="G33" s="27"/>
      <c r="H33" s="33"/>
      <c r="I33" s="120">
        <f>SUM(B33:H33)</f>
        <v>17796571</v>
      </c>
    </row>
    <row r="34" spans="1:9" ht="15.75" customHeight="1">
      <c r="A34" s="8" t="s">
        <v>13</v>
      </c>
      <c r="B34" s="28">
        <v>154362</v>
      </c>
      <c r="C34" s="28">
        <v>47795360</v>
      </c>
      <c r="D34" s="28">
        <v>772720</v>
      </c>
      <c r="E34" s="28"/>
      <c r="F34" s="28"/>
      <c r="G34" s="28"/>
      <c r="H34" s="92"/>
      <c r="I34" s="111">
        <f aca="true" t="shared" si="3" ref="I34:I40">SUM(B34:H34)</f>
        <v>48722442</v>
      </c>
    </row>
    <row r="35" spans="1:9" ht="12.75">
      <c r="A35" s="8" t="s">
        <v>15</v>
      </c>
      <c r="B35" s="28">
        <v>51052</v>
      </c>
      <c r="C35" s="28">
        <v>20531997</v>
      </c>
      <c r="D35" s="28">
        <v>423891</v>
      </c>
      <c r="E35" s="28">
        <v>1122248</v>
      </c>
      <c r="F35" s="28">
        <v>502683</v>
      </c>
      <c r="G35" s="28"/>
      <c r="H35" s="92">
        <v>40</v>
      </c>
      <c r="I35" s="111">
        <f t="shared" si="3"/>
        <v>22631911</v>
      </c>
    </row>
    <row r="36" spans="1:9" ht="12.75">
      <c r="A36" s="8" t="s">
        <v>16</v>
      </c>
      <c r="B36" s="28">
        <v>567804</v>
      </c>
      <c r="C36" s="28">
        <v>13014640</v>
      </c>
      <c r="D36" s="28">
        <v>4302078</v>
      </c>
      <c r="E36" s="28"/>
      <c r="F36" s="28">
        <v>174111</v>
      </c>
      <c r="G36" s="28"/>
      <c r="H36" s="92"/>
      <c r="I36" s="111">
        <f t="shared" si="3"/>
        <v>18058633</v>
      </c>
    </row>
    <row r="37" spans="1:9" ht="12.75" customHeight="1">
      <c r="A37" s="8" t="s">
        <v>18</v>
      </c>
      <c r="B37" s="28">
        <v>589857</v>
      </c>
      <c r="C37" s="28">
        <v>90606903</v>
      </c>
      <c r="D37" s="28"/>
      <c r="E37" s="28">
        <v>373877</v>
      </c>
      <c r="F37" s="28">
        <v>753641</v>
      </c>
      <c r="G37" s="28">
        <v>76</v>
      </c>
      <c r="H37" s="92"/>
      <c r="I37" s="111">
        <f t="shared" si="3"/>
        <v>92324354</v>
      </c>
    </row>
    <row r="38" spans="1:9" ht="12.75" customHeight="1">
      <c r="A38" s="8" t="s">
        <v>19</v>
      </c>
      <c r="B38" s="28">
        <v>2814458</v>
      </c>
      <c r="C38" s="28">
        <v>41767926</v>
      </c>
      <c r="D38" s="28">
        <v>142928</v>
      </c>
      <c r="E38" s="28"/>
      <c r="F38" s="28">
        <v>440310</v>
      </c>
      <c r="G38" s="28">
        <v>1867</v>
      </c>
      <c r="H38" s="92"/>
      <c r="I38" s="111">
        <f t="shared" si="3"/>
        <v>45167489</v>
      </c>
    </row>
    <row r="39" spans="1:9" ht="15" customHeight="1">
      <c r="A39" s="8" t="s">
        <v>20</v>
      </c>
      <c r="B39" s="28">
        <v>3485890</v>
      </c>
      <c r="C39" s="28">
        <v>114270489</v>
      </c>
      <c r="D39" s="28">
        <v>1997974</v>
      </c>
      <c r="E39" s="28"/>
      <c r="F39" s="28"/>
      <c r="G39" s="28"/>
      <c r="H39" s="92"/>
      <c r="I39" s="111">
        <f t="shared" si="3"/>
        <v>119754353</v>
      </c>
    </row>
    <row r="40" spans="1:9" ht="12.75">
      <c r="A40" s="8" t="s">
        <v>21</v>
      </c>
      <c r="B40" s="28"/>
      <c r="C40" s="28">
        <v>17937783</v>
      </c>
      <c r="D40" s="28"/>
      <c r="E40" s="28"/>
      <c r="F40" s="28"/>
      <c r="G40" s="28"/>
      <c r="H40" s="92"/>
      <c r="I40" s="111">
        <f t="shared" si="3"/>
        <v>17937783</v>
      </c>
    </row>
    <row r="41" spans="1:9" ht="12.75">
      <c r="A41" s="8" t="s">
        <v>23</v>
      </c>
      <c r="B41" s="28"/>
      <c r="C41" s="28">
        <v>14315165</v>
      </c>
      <c r="D41" s="28"/>
      <c r="E41" s="28"/>
      <c r="F41" s="28"/>
      <c r="G41" s="28"/>
      <c r="H41" s="92"/>
      <c r="I41" s="111">
        <f>SUM(B41:H41)</f>
        <v>14315165</v>
      </c>
    </row>
    <row r="42" spans="1:9" ht="12.75">
      <c r="A42" s="8" t="s">
        <v>22</v>
      </c>
      <c r="B42" s="28">
        <v>1536003</v>
      </c>
      <c r="C42" s="28">
        <v>21401387</v>
      </c>
      <c r="D42" s="28"/>
      <c r="E42" s="28"/>
      <c r="F42" s="28">
        <v>343541</v>
      </c>
      <c r="G42" s="28">
        <v>225</v>
      </c>
      <c r="H42" s="92"/>
      <c r="I42" s="111">
        <f>SUM(B42:H42)</f>
        <v>23281156</v>
      </c>
    </row>
    <row r="43" spans="1:9" ht="12.75">
      <c r="A43" s="8" t="s">
        <v>24</v>
      </c>
      <c r="B43" s="28">
        <v>194034</v>
      </c>
      <c r="C43" s="28">
        <v>36879013</v>
      </c>
      <c r="D43" s="28">
        <v>5121</v>
      </c>
      <c r="E43" s="28"/>
      <c r="F43" s="28"/>
      <c r="G43" s="28"/>
      <c r="H43" s="92"/>
      <c r="I43" s="111">
        <f aca="true" t="shared" si="4" ref="I43:I48">SUM(B43:H43)</f>
        <v>37078168</v>
      </c>
    </row>
    <row r="44" spans="1:9" ht="12.75">
      <c r="A44" s="8" t="s">
        <v>25</v>
      </c>
      <c r="B44" s="28">
        <v>456256</v>
      </c>
      <c r="C44" s="28">
        <v>37724025</v>
      </c>
      <c r="D44" s="28">
        <v>1810078</v>
      </c>
      <c r="E44" s="28">
        <v>46888</v>
      </c>
      <c r="F44" s="28"/>
      <c r="G44" s="28">
        <v>11</v>
      </c>
      <c r="H44" s="92"/>
      <c r="I44" s="111">
        <f t="shared" si="4"/>
        <v>40037258</v>
      </c>
    </row>
    <row r="45" spans="1:9" ht="12.75">
      <c r="A45" s="8" t="s">
        <v>26</v>
      </c>
      <c r="B45" s="28">
        <v>15070</v>
      </c>
      <c r="C45" s="28">
        <v>12621022</v>
      </c>
      <c r="D45" s="28"/>
      <c r="E45" s="28"/>
      <c r="F45" s="28">
        <v>46197</v>
      </c>
      <c r="G45" s="28"/>
      <c r="H45" s="92"/>
      <c r="I45" s="111">
        <f t="shared" si="4"/>
        <v>12682289</v>
      </c>
    </row>
    <row r="46" spans="1:9" ht="12.75">
      <c r="A46" s="8" t="s">
        <v>27</v>
      </c>
      <c r="B46" s="28">
        <v>14556234</v>
      </c>
      <c r="C46" s="28">
        <v>20219625</v>
      </c>
      <c r="D46" s="28">
        <v>12323031</v>
      </c>
      <c r="E46" s="28"/>
      <c r="F46" s="28">
        <v>464342</v>
      </c>
      <c r="G46" s="28"/>
      <c r="H46" s="92"/>
      <c r="I46" s="111">
        <f t="shared" si="4"/>
        <v>47563232</v>
      </c>
    </row>
    <row r="47" spans="1:9" ht="12.75">
      <c r="A47" s="8" t="s">
        <v>28</v>
      </c>
      <c r="B47" s="28">
        <v>4831452</v>
      </c>
      <c r="C47" s="28">
        <v>143201086</v>
      </c>
      <c r="D47" s="28">
        <v>3892756</v>
      </c>
      <c r="E47" s="28">
        <v>3251551</v>
      </c>
      <c r="F47" s="28">
        <v>2578404</v>
      </c>
      <c r="G47" s="28"/>
      <c r="H47" s="92">
        <v>231586</v>
      </c>
      <c r="I47" s="111">
        <f t="shared" si="4"/>
        <v>157986835</v>
      </c>
    </row>
    <row r="48" spans="1:9" ht="13.5" thickBot="1">
      <c r="A48" s="11" t="s">
        <v>29</v>
      </c>
      <c r="B48" s="30">
        <v>125690</v>
      </c>
      <c r="C48" s="30">
        <v>29873797</v>
      </c>
      <c r="D48" s="30"/>
      <c r="E48" s="30"/>
      <c r="F48" s="30"/>
      <c r="G48" s="30"/>
      <c r="H48" s="34"/>
      <c r="I48" s="122">
        <f t="shared" si="4"/>
        <v>29999487</v>
      </c>
    </row>
    <row r="49" spans="1:9" ht="12.75" customHeight="1" thickBot="1">
      <c r="A49" s="14" t="s">
        <v>14</v>
      </c>
      <c r="B49" s="15">
        <f aca="true" t="shared" si="5" ref="B49:I49">SUM(B33:B48)</f>
        <v>39639264</v>
      </c>
      <c r="C49" s="15">
        <f t="shared" si="5"/>
        <v>669695687</v>
      </c>
      <c r="D49" s="15">
        <f t="shared" si="5"/>
        <v>25670577</v>
      </c>
      <c r="E49" s="15">
        <f t="shared" si="5"/>
        <v>4794564</v>
      </c>
      <c r="F49" s="15">
        <f t="shared" si="5"/>
        <v>5303229</v>
      </c>
      <c r="G49" s="15">
        <f t="shared" si="5"/>
        <v>2179</v>
      </c>
      <c r="H49" s="119">
        <f t="shared" si="5"/>
        <v>231626</v>
      </c>
      <c r="I49" s="114">
        <f t="shared" si="5"/>
        <v>745337126</v>
      </c>
    </row>
    <row r="50" spans="1:9" ht="12.75" customHeight="1">
      <c r="A50" s="35"/>
      <c r="B50" s="26"/>
      <c r="C50" s="26"/>
      <c r="D50" s="26"/>
      <c r="E50" s="26"/>
      <c r="F50" s="116"/>
      <c r="G50" s="116"/>
      <c r="H50" s="702" t="s">
        <v>30</v>
      </c>
      <c r="I50" s="702"/>
    </row>
    <row r="51" spans="1:9" ht="15">
      <c r="A51" s="35"/>
      <c r="B51" s="26"/>
      <c r="C51" s="26"/>
      <c r="D51" s="26"/>
      <c r="E51" s="26"/>
      <c r="F51" s="700" t="s">
        <v>65</v>
      </c>
      <c r="G51" s="700"/>
      <c r="H51" s="700"/>
      <c r="I51" s="700"/>
    </row>
    <row r="52" spans="1:9" ht="15">
      <c r="A52" s="35"/>
      <c r="B52" s="26"/>
      <c r="C52" s="26"/>
      <c r="D52" s="26"/>
      <c r="E52" s="26"/>
      <c r="F52" s="108"/>
      <c r="G52" s="108"/>
      <c r="H52" s="108"/>
      <c r="I52" s="108"/>
    </row>
    <row r="53" spans="8:9" ht="13.5" thickBot="1">
      <c r="H53" s="699" t="s">
        <v>40</v>
      </c>
      <c r="I53" s="699"/>
    </row>
    <row r="54" spans="1:9" ht="12.75">
      <c r="A54" s="612" t="s">
        <v>41</v>
      </c>
      <c r="B54" s="613"/>
      <c r="C54" s="613"/>
      <c r="D54" s="613"/>
      <c r="E54" s="613"/>
      <c r="F54" s="613"/>
      <c r="G54" s="613"/>
      <c r="H54" s="613"/>
      <c r="I54" s="614"/>
    </row>
    <row r="55" spans="1:9" ht="13.5" thickBot="1">
      <c r="A55" s="615"/>
      <c r="B55" s="616"/>
      <c r="C55" s="616"/>
      <c r="D55" s="616"/>
      <c r="E55" s="616"/>
      <c r="F55" s="616"/>
      <c r="G55" s="616"/>
      <c r="H55" s="616"/>
      <c r="I55" s="617"/>
    </row>
    <row r="56" spans="1:9" ht="15">
      <c r="A56" s="638" t="s">
        <v>11</v>
      </c>
      <c r="B56" s="620" t="s">
        <v>39</v>
      </c>
      <c r="C56" s="621"/>
      <c r="D56" s="621"/>
      <c r="E56" s="621"/>
      <c r="F56" s="621"/>
      <c r="G56" s="621"/>
      <c r="H56" s="621"/>
      <c r="I56" s="704" t="s">
        <v>31</v>
      </c>
    </row>
    <row r="57" spans="1:9" ht="17.25" customHeight="1" thickBot="1">
      <c r="A57" s="668"/>
      <c r="B57" s="3" t="s">
        <v>2</v>
      </c>
      <c r="C57" s="3" t="s">
        <v>3</v>
      </c>
      <c r="D57" s="3" t="s">
        <v>4</v>
      </c>
      <c r="E57" s="3" t="s">
        <v>5</v>
      </c>
      <c r="F57" s="3" t="s">
        <v>6</v>
      </c>
      <c r="G57" s="3" t="s">
        <v>7</v>
      </c>
      <c r="H57" s="110" t="s">
        <v>8</v>
      </c>
      <c r="I57" s="705"/>
    </row>
    <row r="58" spans="1:9" ht="12.75">
      <c r="A58" s="5" t="s">
        <v>12</v>
      </c>
      <c r="B58" s="27">
        <v>9823627</v>
      </c>
      <c r="C58" s="27">
        <v>7341656</v>
      </c>
      <c r="D58" s="27"/>
      <c r="E58" s="27"/>
      <c r="F58" s="27"/>
      <c r="G58" s="27"/>
      <c r="H58" s="33"/>
      <c r="I58" s="123">
        <f>SUM(B58:H58)</f>
        <v>17165283</v>
      </c>
    </row>
    <row r="59" spans="1:9" ht="12.75">
      <c r="A59" s="8" t="s">
        <v>13</v>
      </c>
      <c r="B59" s="28">
        <v>107948</v>
      </c>
      <c r="C59" s="28">
        <v>45912104</v>
      </c>
      <c r="D59" s="28">
        <v>750527</v>
      </c>
      <c r="E59" s="28"/>
      <c r="F59" s="28">
        <v>680</v>
      </c>
      <c r="G59" s="28"/>
      <c r="H59" s="92"/>
      <c r="I59" s="111">
        <f aca="true" t="shared" si="6" ref="I59:I73">SUM(B59:H59)</f>
        <v>46771259</v>
      </c>
    </row>
    <row r="60" spans="1:9" ht="12.75">
      <c r="A60" s="8" t="s">
        <v>15</v>
      </c>
      <c r="B60" s="28">
        <v>49442</v>
      </c>
      <c r="C60" s="28">
        <v>20473605</v>
      </c>
      <c r="D60" s="28">
        <v>447131</v>
      </c>
      <c r="E60" s="28">
        <v>1027646</v>
      </c>
      <c r="F60" s="28">
        <v>456986</v>
      </c>
      <c r="G60" s="28"/>
      <c r="H60" s="92">
        <v>120</v>
      </c>
      <c r="I60" s="111">
        <f t="shared" si="6"/>
        <v>22454930</v>
      </c>
    </row>
    <row r="61" spans="1:9" ht="12.75">
      <c r="A61" s="8" t="s">
        <v>16</v>
      </c>
      <c r="B61" s="28">
        <v>97681</v>
      </c>
      <c r="C61" s="28">
        <v>12921360</v>
      </c>
      <c r="D61" s="28">
        <v>4466499</v>
      </c>
      <c r="E61" s="28"/>
      <c r="F61" s="28">
        <v>198323</v>
      </c>
      <c r="G61" s="28"/>
      <c r="H61" s="92"/>
      <c r="I61" s="111">
        <f t="shared" si="6"/>
        <v>17683863</v>
      </c>
    </row>
    <row r="62" spans="1:9" ht="12.75">
      <c r="A62" s="8" t="s">
        <v>18</v>
      </c>
      <c r="B62" s="28">
        <v>872533</v>
      </c>
      <c r="C62" s="28">
        <v>87644969</v>
      </c>
      <c r="D62" s="28"/>
      <c r="E62" s="28">
        <v>117424</v>
      </c>
      <c r="F62" s="28">
        <v>719210</v>
      </c>
      <c r="G62" s="28"/>
      <c r="H62" s="92"/>
      <c r="I62" s="111">
        <f t="shared" si="6"/>
        <v>89354136</v>
      </c>
    </row>
    <row r="63" spans="1:9" ht="12.75">
      <c r="A63" s="8" t="s">
        <v>19</v>
      </c>
      <c r="B63" s="28">
        <v>2685318</v>
      </c>
      <c r="C63" s="28">
        <v>35648402</v>
      </c>
      <c r="D63" s="28">
        <v>132942</v>
      </c>
      <c r="E63" s="28"/>
      <c r="F63" s="28">
        <v>535118</v>
      </c>
      <c r="G63" s="28">
        <v>1698</v>
      </c>
      <c r="H63" s="92"/>
      <c r="I63" s="111">
        <f t="shared" si="6"/>
        <v>39003478</v>
      </c>
    </row>
    <row r="64" spans="1:9" ht="12.75">
      <c r="A64" s="8" t="s">
        <v>20</v>
      </c>
      <c r="B64" s="28">
        <v>3232405</v>
      </c>
      <c r="C64" s="28">
        <v>99737495</v>
      </c>
      <c r="D64" s="28">
        <v>1865540</v>
      </c>
      <c r="E64" s="28"/>
      <c r="F64" s="28"/>
      <c r="G64" s="28"/>
      <c r="H64" s="92"/>
      <c r="I64" s="111">
        <f t="shared" si="6"/>
        <v>104835440</v>
      </c>
    </row>
    <row r="65" spans="1:9" ht="12.75">
      <c r="A65" s="8" t="s">
        <v>21</v>
      </c>
      <c r="B65" s="28"/>
      <c r="C65" s="28">
        <v>13739265</v>
      </c>
      <c r="D65" s="28"/>
      <c r="E65" s="28"/>
      <c r="F65" s="28"/>
      <c r="G65" s="28"/>
      <c r="H65" s="92"/>
      <c r="I65" s="111">
        <f t="shared" si="6"/>
        <v>13739265</v>
      </c>
    </row>
    <row r="66" spans="1:9" ht="12.75">
      <c r="A66" s="8" t="s">
        <v>23</v>
      </c>
      <c r="B66" s="28"/>
      <c r="C66" s="28">
        <v>19846340</v>
      </c>
      <c r="D66" s="28"/>
      <c r="E66" s="28"/>
      <c r="F66" s="28"/>
      <c r="G66" s="28"/>
      <c r="H66" s="92"/>
      <c r="I66" s="111">
        <f>SUM(B66:H66)</f>
        <v>19846340</v>
      </c>
    </row>
    <row r="67" spans="1:9" ht="12.75">
      <c r="A67" s="8" t="s">
        <v>22</v>
      </c>
      <c r="B67" s="28">
        <v>93504</v>
      </c>
      <c r="C67" s="28">
        <v>22437632</v>
      </c>
      <c r="D67" s="28"/>
      <c r="E67" s="28"/>
      <c r="F67" s="28">
        <v>466866</v>
      </c>
      <c r="G67" s="28">
        <v>429</v>
      </c>
      <c r="H67" s="92"/>
      <c r="I67" s="111">
        <f>SUM(B67:H67)</f>
        <v>22998431</v>
      </c>
    </row>
    <row r="68" spans="1:9" ht="12.75">
      <c r="A68" s="8" t="s">
        <v>24</v>
      </c>
      <c r="B68" s="28">
        <v>98430</v>
      </c>
      <c r="C68" s="28">
        <v>37618989</v>
      </c>
      <c r="D68" s="28">
        <v>144245</v>
      </c>
      <c r="E68" s="28"/>
      <c r="F68" s="28"/>
      <c r="G68" s="28">
        <v>11</v>
      </c>
      <c r="H68" s="92"/>
      <c r="I68" s="111">
        <f t="shared" si="6"/>
        <v>37861675</v>
      </c>
    </row>
    <row r="69" spans="1:9" ht="12.75">
      <c r="A69" s="8" t="s">
        <v>25</v>
      </c>
      <c r="B69" s="28">
        <v>434433</v>
      </c>
      <c r="C69" s="28">
        <v>34827191</v>
      </c>
      <c r="D69" s="28">
        <v>1571918</v>
      </c>
      <c r="E69" s="28">
        <v>38000</v>
      </c>
      <c r="F69" s="28">
        <v>2700</v>
      </c>
      <c r="G69" s="28">
        <v>27</v>
      </c>
      <c r="H69" s="92"/>
      <c r="I69" s="111">
        <f t="shared" si="6"/>
        <v>36874269</v>
      </c>
    </row>
    <row r="70" spans="1:9" ht="12.75">
      <c r="A70" s="8" t="s">
        <v>26</v>
      </c>
      <c r="B70" s="28">
        <v>44982</v>
      </c>
      <c r="C70" s="28">
        <v>12701315</v>
      </c>
      <c r="D70" s="28"/>
      <c r="E70" s="28"/>
      <c r="F70" s="28">
        <v>111708</v>
      </c>
      <c r="G70" s="28"/>
      <c r="H70" s="92"/>
      <c r="I70" s="111">
        <f t="shared" si="6"/>
        <v>12858005</v>
      </c>
    </row>
    <row r="71" spans="1:9" ht="12.75">
      <c r="A71" s="8" t="s">
        <v>27</v>
      </c>
      <c r="B71" s="28">
        <v>13368141</v>
      </c>
      <c r="C71" s="28">
        <v>18221914</v>
      </c>
      <c r="D71" s="28">
        <v>12619099</v>
      </c>
      <c r="E71" s="28"/>
      <c r="F71" s="28">
        <v>614334</v>
      </c>
      <c r="G71" s="28"/>
      <c r="H71" s="92"/>
      <c r="I71" s="111">
        <f t="shared" si="6"/>
        <v>44823488</v>
      </c>
    </row>
    <row r="72" spans="1:9" ht="12.75">
      <c r="A72" s="8" t="s">
        <v>28</v>
      </c>
      <c r="B72" s="28">
        <v>4110611</v>
      </c>
      <c r="C72" s="28">
        <v>144369141</v>
      </c>
      <c r="D72" s="28">
        <v>3706369</v>
      </c>
      <c r="E72" s="28">
        <v>3182859</v>
      </c>
      <c r="F72" s="28">
        <v>2346397</v>
      </c>
      <c r="G72" s="28"/>
      <c r="H72" s="92">
        <v>78252</v>
      </c>
      <c r="I72" s="111">
        <f t="shared" si="6"/>
        <v>157793629</v>
      </c>
    </row>
    <row r="73" spans="1:14" ht="13.5" thickBot="1">
      <c r="A73" s="11" t="s">
        <v>29</v>
      </c>
      <c r="B73" s="30">
        <v>113444</v>
      </c>
      <c r="C73" s="30">
        <v>29957542</v>
      </c>
      <c r="D73" s="30"/>
      <c r="E73" s="30"/>
      <c r="F73" s="30"/>
      <c r="G73" s="30"/>
      <c r="H73" s="34"/>
      <c r="I73" s="122">
        <f t="shared" si="6"/>
        <v>30070986</v>
      </c>
      <c r="J73" s="22"/>
      <c r="K73" s="22"/>
      <c r="L73" s="355"/>
      <c r="M73" s="355"/>
      <c r="N73" s="23"/>
    </row>
    <row r="74" spans="1:14" ht="15.75" thickBot="1">
      <c r="A74" s="14" t="s">
        <v>14</v>
      </c>
      <c r="B74" s="15">
        <f aca="true" t="shared" si="7" ref="B74:I74">SUM(B58:B73)</f>
        <v>35132499</v>
      </c>
      <c r="C74" s="15">
        <f t="shared" si="7"/>
        <v>643398920</v>
      </c>
      <c r="D74" s="15">
        <f t="shared" si="7"/>
        <v>25704270</v>
      </c>
      <c r="E74" s="15">
        <f t="shared" si="7"/>
        <v>4365929</v>
      </c>
      <c r="F74" s="15">
        <f t="shared" si="7"/>
        <v>5452322</v>
      </c>
      <c r="G74" s="15">
        <f t="shared" si="7"/>
        <v>2165</v>
      </c>
      <c r="H74" s="119">
        <f t="shared" si="7"/>
        <v>78372</v>
      </c>
      <c r="I74" s="114">
        <f t="shared" si="7"/>
        <v>714134477</v>
      </c>
      <c r="J74" s="24"/>
      <c r="K74" s="24"/>
      <c r="L74" s="24"/>
      <c r="M74" s="24"/>
      <c r="N74" s="24"/>
    </row>
    <row r="75" spans="2:14" ht="15">
      <c r="B75" s="17"/>
      <c r="C75" s="17"/>
      <c r="D75" s="17"/>
      <c r="E75" s="17"/>
      <c r="F75" s="117"/>
      <c r="G75" s="117"/>
      <c r="H75" s="702" t="s">
        <v>30</v>
      </c>
      <c r="I75" s="702"/>
      <c r="J75" s="24"/>
      <c r="K75" s="24"/>
      <c r="L75" s="24"/>
      <c r="M75" s="24"/>
      <c r="N75" s="24"/>
    </row>
    <row r="76" spans="2:14" ht="15">
      <c r="B76" s="17"/>
      <c r="C76" s="17"/>
      <c r="D76" s="17"/>
      <c r="E76" s="17"/>
      <c r="F76" s="700" t="s">
        <v>65</v>
      </c>
      <c r="G76" s="700"/>
      <c r="H76" s="700"/>
      <c r="I76" s="700"/>
      <c r="J76" s="24"/>
      <c r="K76" s="24"/>
      <c r="L76" s="24"/>
      <c r="M76" s="24"/>
      <c r="N76" s="24"/>
    </row>
    <row r="77" spans="2:14" ht="15">
      <c r="B77" s="17"/>
      <c r="C77" s="17"/>
      <c r="D77" s="17"/>
      <c r="E77" s="17"/>
      <c r="F77" s="108"/>
      <c r="G77" s="108"/>
      <c r="H77" s="108"/>
      <c r="I77" s="108"/>
      <c r="J77" s="24"/>
      <c r="K77" s="24"/>
      <c r="L77" s="24"/>
      <c r="M77" s="24"/>
      <c r="N77" s="24"/>
    </row>
    <row r="78" spans="8:14" ht="15.75" thickBot="1">
      <c r="H78" s="709" t="s">
        <v>10</v>
      </c>
      <c r="I78" s="709"/>
      <c r="J78" s="24"/>
      <c r="K78" s="24"/>
      <c r="L78" s="24"/>
      <c r="M78" s="24"/>
      <c r="N78" s="24"/>
    </row>
    <row r="79" spans="1:14" ht="15">
      <c r="A79" s="612" t="s">
        <v>41</v>
      </c>
      <c r="B79" s="613"/>
      <c r="C79" s="613"/>
      <c r="D79" s="613"/>
      <c r="E79" s="613"/>
      <c r="F79" s="613"/>
      <c r="G79" s="613"/>
      <c r="H79" s="613"/>
      <c r="I79" s="614"/>
      <c r="J79" s="24"/>
      <c r="K79" s="24"/>
      <c r="L79" s="24"/>
      <c r="M79" s="24"/>
      <c r="N79" s="24"/>
    </row>
    <row r="80" spans="1:14" ht="15.75" thickBot="1">
      <c r="A80" s="615"/>
      <c r="B80" s="616"/>
      <c r="C80" s="616"/>
      <c r="D80" s="616"/>
      <c r="E80" s="616"/>
      <c r="F80" s="616"/>
      <c r="G80" s="616"/>
      <c r="H80" s="616"/>
      <c r="I80" s="617"/>
      <c r="J80" s="24"/>
      <c r="K80" s="24"/>
      <c r="L80" s="24"/>
      <c r="M80" s="24"/>
      <c r="N80" s="24"/>
    </row>
    <row r="81" spans="1:14" ht="15">
      <c r="A81" s="707" t="s">
        <v>11</v>
      </c>
      <c r="B81" s="620" t="s">
        <v>17</v>
      </c>
      <c r="C81" s="621"/>
      <c r="D81" s="621"/>
      <c r="E81" s="621"/>
      <c r="F81" s="621"/>
      <c r="G81" s="621"/>
      <c r="H81" s="701"/>
      <c r="I81" s="600" t="s">
        <v>31</v>
      </c>
      <c r="J81" s="24"/>
      <c r="K81" s="24"/>
      <c r="L81" s="24"/>
      <c r="M81" s="24"/>
      <c r="N81" s="24"/>
    </row>
    <row r="82" spans="1:14" ht="26.25" thickBot="1">
      <c r="A82" s="708"/>
      <c r="B82" s="19" t="s">
        <v>2</v>
      </c>
      <c r="C82" s="19" t="s">
        <v>3</v>
      </c>
      <c r="D82" s="19" t="s">
        <v>4</v>
      </c>
      <c r="E82" s="19" t="s">
        <v>5</v>
      </c>
      <c r="F82" s="19" t="s">
        <v>6</v>
      </c>
      <c r="G82" s="19" t="s">
        <v>7</v>
      </c>
      <c r="H82" s="20" t="s">
        <v>8</v>
      </c>
      <c r="I82" s="601"/>
      <c r="J82" s="24"/>
      <c r="K82" s="24"/>
      <c r="L82" s="24"/>
      <c r="M82" s="24"/>
      <c r="N82" s="24"/>
    </row>
    <row r="83" spans="1:14" ht="15">
      <c r="A83" s="5" t="s">
        <v>12</v>
      </c>
      <c r="B83" s="27">
        <v>8076782</v>
      </c>
      <c r="C83" s="27">
        <v>7597155</v>
      </c>
      <c r="D83" s="27"/>
      <c r="E83" s="27"/>
      <c r="F83" s="27"/>
      <c r="G83" s="27"/>
      <c r="H83" s="33"/>
      <c r="I83" s="123">
        <f>SUM(B83:H83)</f>
        <v>15673937</v>
      </c>
      <c r="J83" s="24"/>
      <c r="K83" s="24"/>
      <c r="L83" s="24"/>
      <c r="M83" s="24"/>
      <c r="N83" s="24"/>
    </row>
    <row r="84" spans="1:14" ht="15">
      <c r="A84" s="8" t="s">
        <v>13</v>
      </c>
      <c r="B84" s="28">
        <v>122178</v>
      </c>
      <c r="C84" s="28">
        <v>41286232</v>
      </c>
      <c r="D84" s="28">
        <v>703080</v>
      </c>
      <c r="E84" s="28"/>
      <c r="F84" s="28">
        <v>612</v>
      </c>
      <c r="G84" s="28"/>
      <c r="H84" s="92"/>
      <c r="I84" s="111">
        <f aca="true" t="shared" si="8" ref="I84:I98">SUM(B84:H84)</f>
        <v>42112102</v>
      </c>
      <c r="J84" s="24"/>
      <c r="K84" s="24"/>
      <c r="L84" s="24"/>
      <c r="M84" s="24"/>
      <c r="N84" s="24"/>
    </row>
    <row r="85" spans="1:14" ht="15">
      <c r="A85" s="8" t="s">
        <v>15</v>
      </c>
      <c r="B85" s="28">
        <v>116936</v>
      </c>
      <c r="C85" s="28">
        <v>19543965</v>
      </c>
      <c r="D85" s="28">
        <v>404891</v>
      </c>
      <c r="E85" s="28">
        <v>783241</v>
      </c>
      <c r="F85" s="28">
        <v>618744</v>
      </c>
      <c r="G85" s="28"/>
      <c r="H85" s="92">
        <v>240</v>
      </c>
      <c r="I85" s="111">
        <f t="shared" si="8"/>
        <v>21468017</v>
      </c>
      <c r="J85" s="24"/>
      <c r="K85" s="24"/>
      <c r="L85" s="24"/>
      <c r="M85" s="24"/>
      <c r="N85" s="24"/>
    </row>
    <row r="86" spans="1:14" ht="15">
      <c r="A86" s="8" t="s">
        <v>16</v>
      </c>
      <c r="B86" s="28">
        <v>2100</v>
      </c>
      <c r="C86" s="28">
        <v>12654307</v>
      </c>
      <c r="D86" s="28">
        <v>4345686</v>
      </c>
      <c r="E86" s="28">
        <v>0</v>
      </c>
      <c r="F86" s="28">
        <v>240271</v>
      </c>
      <c r="G86" s="28"/>
      <c r="H86" s="92"/>
      <c r="I86" s="111">
        <f t="shared" si="8"/>
        <v>17242364</v>
      </c>
      <c r="J86" s="24"/>
      <c r="K86" s="24"/>
      <c r="L86" s="24"/>
      <c r="M86" s="24"/>
      <c r="N86" s="24"/>
    </row>
    <row r="87" spans="1:14" ht="15">
      <c r="A87" s="8" t="s">
        <v>18</v>
      </c>
      <c r="B87" s="28">
        <v>1317154</v>
      </c>
      <c r="C87" s="28">
        <v>83603659</v>
      </c>
      <c r="D87" s="28">
        <v>0</v>
      </c>
      <c r="E87" s="28">
        <v>7474</v>
      </c>
      <c r="F87" s="28">
        <v>560182</v>
      </c>
      <c r="G87" s="28">
        <v>116</v>
      </c>
      <c r="H87" s="92"/>
      <c r="I87" s="111">
        <f t="shared" si="8"/>
        <v>85488585</v>
      </c>
      <c r="J87" s="24"/>
      <c r="K87" s="24"/>
      <c r="L87" s="24"/>
      <c r="M87" s="24"/>
      <c r="N87" s="24"/>
    </row>
    <row r="88" spans="1:14" ht="15">
      <c r="A88" s="8" t="s">
        <v>19</v>
      </c>
      <c r="B88" s="28">
        <v>2310507</v>
      </c>
      <c r="C88" s="28">
        <v>31171168</v>
      </c>
      <c r="D88" s="28">
        <v>142836</v>
      </c>
      <c r="E88" s="28"/>
      <c r="F88" s="28">
        <v>601802</v>
      </c>
      <c r="G88" s="28">
        <v>2318</v>
      </c>
      <c r="H88" s="92"/>
      <c r="I88" s="111">
        <f t="shared" si="8"/>
        <v>34228631</v>
      </c>
      <c r="J88" s="24"/>
      <c r="K88" s="24"/>
      <c r="L88" s="24"/>
      <c r="M88" s="24"/>
      <c r="N88" s="24"/>
    </row>
    <row r="89" spans="1:14" ht="15">
      <c r="A89" s="8" t="s">
        <v>20</v>
      </c>
      <c r="B89" s="28">
        <v>2821313</v>
      </c>
      <c r="C89" s="28">
        <v>92490607</v>
      </c>
      <c r="D89" s="28">
        <v>1524630</v>
      </c>
      <c r="E89" s="28"/>
      <c r="F89" s="28"/>
      <c r="G89" s="28"/>
      <c r="H89" s="92"/>
      <c r="I89" s="111">
        <f t="shared" si="8"/>
        <v>96836550</v>
      </c>
      <c r="J89" s="24"/>
      <c r="K89" s="24"/>
      <c r="L89" s="24"/>
      <c r="M89" s="24"/>
      <c r="N89" s="24"/>
    </row>
    <row r="90" spans="1:14" ht="15">
      <c r="A90" s="8" t="s">
        <v>21</v>
      </c>
      <c r="B90" s="28">
        <v>4230</v>
      </c>
      <c r="C90" s="28">
        <v>13384823</v>
      </c>
      <c r="D90" s="28"/>
      <c r="E90" s="28"/>
      <c r="F90" s="28"/>
      <c r="G90" s="28"/>
      <c r="H90" s="92"/>
      <c r="I90" s="111">
        <f t="shared" si="8"/>
        <v>13389053</v>
      </c>
      <c r="J90" s="24"/>
      <c r="K90" s="24"/>
      <c r="L90" s="24"/>
      <c r="M90" s="24"/>
      <c r="N90" s="24"/>
    </row>
    <row r="91" spans="1:9" ht="12.75">
      <c r="A91" s="8" t="s">
        <v>23</v>
      </c>
      <c r="B91" s="28">
        <v>8101</v>
      </c>
      <c r="C91" s="28">
        <v>15447178</v>
      </c>
      <c r="D91" s="28"/>
      <c r="E91" s="28"/>
      <c r="F91" s="28">
        <v>351165</v>
      </c>
      <c r="G91" s="28"/>
      <c r="H91" s="92"/>
      <c r="I91" s="111">
        <f>SUM(B91:H91)</f>
        <v>15806444</v>
      </c>
    </row>
    <row r="92" spans="1:14" ht="15">
      <c r="A92" s="8" t="s">
        <v>22</v>
      </c>
      <c r="B92" s="28">
        <v>120460</v>
      </c>
      <c r="C92" s="28">
        <v>22773852</v>
      </c>
      <c r="D92" s="28"/>
      <c r="E92" s="28"/>
      <c r="F92" s="28">
        <v>494719</v>
      </c>
      <c r="G92" s="28">
        <v>350</v>
      </c>
      <c r="H92" s="92"/>
      <c r="I92" s="111">
        <f t="shared" si="8"/>
        <v>23389381</v>
      </c>
      <c r="J92" s="24"/>
      <c r="K92" s="24"/>
      <c r="L92" s="24"/>
      <c r="M92" s="24"/>
      <c r="N92" s="24"/>
    </row>
    <row r="93" spans="1:14" ht="15">
      <c r="A93" s="8" t="s">
        <v>24</v>
      </c>
      <c r="B93" s="28">
        <v>72381</v>
      </c>
      <c r="C93" s="28">
        <v>35571052</v>
      </c>
      <c r="D93" s="28">
        <v>261988</v>
      </c>
      <c r="E93" s="28"/>
      <c r="F93" s="28"/>
      <c r="G93" s="28">
        <v>7</v>
      </c>
      <c r="H93" s="92"/>
      <c r="I93" s="111">
        <f t="shared" si="8"/>
        <v>35905428</v>
      </c>
      <c r="J93" s="26"/>
      <c r="K93" s="26"/>
      <c r="L93" s="26"/>
      <c r="M93" s="26"/>
      <c r="N93" s="26"/>
    </row>
    <row r="94" spans="1:9" ht="12.75">
      <c r="A94" s="8" t="s">
        <v>25</v>
      </c>
      <c r="B94" s="28">
        <v>708441</v>
      </c>
      <c r="C94" s="28">
        <v>31310908</v>
      </c>
      <c r="D94" s="28">
        <v>1312864</v>
      </c>
      <c r="E94" s="28">
        <v>38834</v>
      </c>
      <c r="F94" s="28"/>
      <c r="G94" s="28">
        <v>47</v>
      </c>
      <c r="H94" s="92"/>
      <c r="I94" s="111">
        <f t="shared" si="8"/>
        <v>33371094</v>
      </c>
    </row>
    <row r="95" spans="1:9" ht="12.75">
      <c r="A95" s="8" t="s">
        <v>26</v>
      </c>
      <c r="B95" s="28">
        <v>24704</v>
      </c>
      <c r="C95" s="28">
        <v>12945972</v>
      </c>
      <c r="D95" s="28"/>
      <c r="E95" s="28"/>
      <c r="F95" s="28">
        <v>679553</v>
      </c>
      <c r="G95" s="28"/>
      <c r="H95" s="92"/>
      <c r="I95" s="111">
        <f t="shared" si="8"/>
        <v>13650229</v>
      </c>
    </row>
    <row r="96" spans="1:9" ht="12.75">
      <c r="A96" s="8" t="s">
        <v>27</v>
      </c>
      <c r="B96" s="28">
        <v>9365450</v>
      </c>
      <c r="C96" s="28">
        <v>11780679</v>
      </c>
      <c r="D96" s="28">
        <v>12150663</v>
      </c>
      <c r="E96" s="28"/>
      <c r="F96" s="28">
        <v>533255</v>
      </c>
      <c r="G96" s="28"/>
      <c r="H96" s="92"/>
      <c r="I96" s="111">
        <f t="shared" si="8"/>
        <v>33830047</v>
      </c>
    </row>
    <row r="97" spans="1:9" ht="12.75">
      <c r="A97" s="8" t="s">
        <v>28</v>
      </c>
      <c r="B97" s="28">
        <v>3260475</v>
      </c>
      <c r="C97" s="28">
        <v>133106963</v>
      </c>
      <c r="D97" s="28">
        <v>3017531</v>
      </c>
      <c r="E97" s="28">
        <v>2412682</v>
      </c>
      <c r="F97" s="28">
        <v>2506967</v>
      </c>
      <c r="G97" s="28"/>
      <c r="H97" s="92">
        <v>63662</v>
      </c>
      <c r="I97" s="111">
        <f t="shared" si="8"/>
        <v>144368280</v>
      </c>
    </row>
    <row r="98" spans="1:9" ht="13.5" thickBot="1">
      <c r="A98" s="11" t="s">
        <v>29</v>
      </c>
      <c r="B98" s="30">
        <v>105287</v>
      </c>
      <c r="C98" s="30">
        <v>27640820</v>
      </c>
      <c r="D98" s="30"/>
      <c r="E98" s="30"/>
      <c r="F98" s="30"/>
      <c r="G98" s="30"/>
      <c r="H98" s="34"/>
      <c r="I98" s="122">
        <f t="shared" si="8"/>
        <v>27746107</v>
      </c>
    </row>
    <row r="99" spans="1:9" ht="15.75" thickBot="1">
      <c r="A99" s="14" t="s">
        <v>14</v>
      </c>
      <c r="B99" s="15">
        <f aca="true" t="shared" si="9" ref="B99:I99">SUM(B83:B98)</f>
        <v>28436499</v>
      </c>
      <c r="C99" s="15">
        <f t="shared" si="9"/>
        <v>592309340</v>
      </c>
      <c r="D99" s="15">
        <f t="shared" si="9"/>
        <v>23864169</v>
      </c>
      <c r="E99" s="15">
        <f t="shared" si="9"/>
        <v>3242231</v>
      </c>
      <c r="F99" s="15">
        <f t="shared" si="9"/>
        <v>6587270</v>
      </c>
      <c r="G99" s="15">
        <f t="shared" si="9"/>
        <v>2838</v>
      </c>
      <c r="H99" s="119">
        <f t="shared" si="9"/>
        <v>63902</v>
      </c>
      <c r="I99" s="114">
        <f t="shared" si="9"/>
        <v>654506249</v>
      </c>
    </row>
    <row r="100" spans="2:9" ht="12.75">
      <c r="B100" s="17"/>
      <c r="C100" s="17"/>
      <c r="D100" s="17"/>
      <c r="E100" s="17"/>
      <c r="F100" s="117"/>
      <c r="G100" s="117"/>
      <c r="H100" s="710" t="s">
        <v>30</v>
      </c>
      <c r="I100" s="710"/>
    </row>
    <row r="101" spans="2:9" ht="12.75">
      <c r="B101" s="17"/>
      <c r="C101" s="17"/>
      <c r="D101" s="17"/>
      <c r="E101" s="17"/>
      <c r="F101" s="700" t="s">
        <v>65</v>
      </c>
      <c r="G101" s="700"/>
      <c r="H101" s="700"/>
      <c r="I101" s="700"/>
    </row>
    <row r="103" spans="8:9" ht="13.5" thickBot="1">
      <c r="H103" s="706" t="s">
        <v>10</v>
      </c>
      <c r="I103" s="706"/>
    </row>
    <row r="104" spans="1:9" ht="12.75">
      <c r="A104" s="612" t="s">
        <v>41</v>
      </c>
      <c r="B104" s="613"/>
      <c r="C104" s="613"/>
      <c r="D104" s="613"/>
      <c r="E104" s="613"/>
      <c r="F104" s="613"/>
      <c r="G104" s="613"/>
      <c r="H104" s="613"/>
      <c r="I104" s="614"/>
    </row>
    <row r="105" spans="1:9" ht="13.5" thickBot="1">
      <c r="A105" s="711"/>
      <c r="B105" s="712"/>
      <c r="C105" s="712"/>
      <c r="D105" s="712"/>
      <c r="E105" s="712"/>
      <c r="F105" s="712"/>
      <c r="G105" s="712"/>
      <c r="H105" s="712"/>
      <c r="I105" s="713"/>
    </row>
    <row r="106" spans="1:14" ht="27" customHeight="1">
      <c r="A106" s="638" t="s">
        <v>11</v>
      </c>
      <c r="B106" s="620" t="s">
        <v>32</v>
      </c>
      <c r="C106" s="621"/>
      <c r="D106" s="621"/>
      <c r="E106" s="621"/>
      <c r="F106" s="621"/>
      <c r="G106" s="621"/>
      <c r="H106" s="622"/>
      <c r="I106" s="598" t="s">
        <v>31</v>
      </c>
      <c r="J106" s="22"/>
      <c r="K106" s="22"/>
      <c r="L106" s="355"/>
      <c r="M106" s="355"/>
      <c r="N106" s="22"/>
    </row>
    <row r="107" spans="1:9" ht="26.25" thickBot="1">
      <c r="A107" s="668"/>
      <c r="B107" s="3" t="s">
        <v>2</v>
      </c>
      <c r="C107" s="3" t="s">
        <v>3</v>
      </c>
      <c r="D107" s="3" t="s">
        <v>4</v>
      </c>
      <c r="E107" s="3" t="s">
        <v>5</v>
      </c>
      <c r="F107" s="3" t="s">
        <v>6</v>
      </c>
      <c r="G107" s="3" t="s">
        <v>7</v>
      </c>
      <c r="H107" s="121" t="s">
        <v>8</v>
      </c>
      <c r="I107" s="655"/>
    </row>
    <row r="108" spans="1:9" ht="12.75">
      <c r="A108" s="5" t="s">
        <v>12</v>
      </c>
      <c r="B108" s="27">
        <v>8834364</v>
      </c>
      <c r="C108" s="27">
        <v>6395168</v>
      </c>
      <c r="D108" s="27"/>
      <c r="E108" s="27"/>
      <c r="F108" s="27"/>
      <c r="G108" s="27">
        <v>28</v>
      </c>
      <c r="H108" s="33"/>
      <c r="I108" s="124">
        <f>SUM(B108:H108)</f>
        <v>15229560</v>
      </c>
    </row>
    <row r="109" spans="1:9" ht="12.75">
      <c r="A109" s="8" t="s">
        <v>13</v>
      </c>
      <c r="B109" s="28">
        <v>164252</v>
      </c>
      <c r="C109" s="28">
        <v>36326119</v>
      </c>
      <c r="D109" s="28">
        <v>704096</v>
      </c>
      <c r="E109" s="28"/>
      <c r="F109" s="28">
        <v>134</v>
      </c>
      <c r="G109" s="28"/>
      <c r="H109" s="92"/>
      <c r="I109" s="111">
        <f aca="true" t="shared" si="10" ref="I109:I123">SUM(B109:H109)</f>
        <v>37194601</v>
      </c>
    </row>
    <row r="110" spans="1:9" ht="12.75">
      <c r="A110" s="8" t="s">
        <v>15</v>
      </c>
      <c r="B110" s="28">
        <v>149745</v>
      </c>
      <c r="C110" s="28">
        <v>25016410</v>
      </c>
      <c r="D110" s="28">
        <v>376492</v>
      </c>
      <c r="E110" s="28">
        <v>668463</v>
      </c>
      <c r="F110" s="28">
        <v>590251</v>
      </c>
      <c r="G110" s="28"/>
      <c r="H110" s="92">
        <v>150</v>
      </c>
      <c r="I110" s="111">
        <f t="shared" si="10"/>
        <v>26801511</v>
      </c>
    </row>
    <row r="111" spans="1:9" ht="12.75">
      <c r="A111" s="8" t="s">
        <v>16</v>
      </c>
      <c r="B111" s="28">
        <v>91363</v>
      </c>
      <c r="C111" s="28">
        <v>11076416</v>
      </c>
      <c r="D111" s="28">
        <v>6602182</v>
      </c>
      <c r="E111" s="28">
        <v>478538</v>
      </c>
      <c r="F111" s="28">
        <v>316199</v>
      </c>
      <c r="G111" s="28"/>
      <c r="H111" s="92"/>
      <c r="I111" s="111">
        <f t="shared" si="10"/>
        <v>18564698</v>
      </c>
    </row>
    <row r="112" spans="1:9" ht="12.75">
      <c r="A112" s="8" t="s">
        <v>18</v>
      </c>
      <c r="B112" s="28">
        <v>1116113</v>
      </c>
      <c r="C112" s="28">
        <v>78878065</v>
      </c>
      <c r="D112" s="28">
        <v>145084</v>
      </c>
      <c r="E112" s="28">
        <v>41739</v>
      </c>
      <c r="F112" s="28">
        <v>667497</v>
      </c>
      <c r="G112" s="28">
        <v>143</v>
      </c>
      <c r="H112" s="92"/>
      <c r="I112" s="111">
        <f t="shared" si="10"/>
        <v>80848641</v>
      </c>
    </row>
    <row r="113" spans="1:9" ht="12.75">
      <c r="A113" s="8" t="s">
        <v>19</v>
      </c>
      <c r="B113" s="28">
        <v>3188761</v>
      </c>
      <c r="C113" s="28">
        <v>26155362</v>
      </c>
      <c r="D113" s="28">
        <v>128470</v>
      </c>
      <c r="E113" s="28">
        <v>160548</v>
      </c>
      <c r="F113" s="28">
        <v>430818</v>
      </c>
      <c r="G113" s="28">
        <v>3723</v>
      </c>
      <c r="H113" s="92"/>
      <c r="I113" s="111">
        <f t="shared" si="10"/>
        <v>30067682</v>
      </c>
    </row>
    <row r="114" spans="1:9" ht="12.75">
      <c r="A114" s="8" t="s">
        <v>20</v>
      </c>
      <c r="B114" s="28">
        <v>3389394</v>
      </c>
      <c r="C114" s="28">
        <v>80818139</v>
      </c>
      <c r="D114" s="28">
        <v>1412536</v>
      </c>
      <c r="E114" s="28"/>
      <c r="F114" s="28"/>
      <c r="G114" s="28">
        <v>125</v>
      </c>
      <c r="H114" s="92"/>
      <c r="I114" s="111">
        <f t="shared" si="10"/>
        <v>85620194</v>
      </c>
    </row>
    <row r="115" spans="1:9" ht="12.75">
      <c r="A115" s="8" t="s">
        <v>21</v>
      </c>
      <c r="B115" s="28"/>
      <c r="C115" s="28">
        <v>15456544</v>
      </c>
      <c r="D115" s="28"/>
      <c r="E115" s="28"/>
      <c r="F115" s="28"/>
      <c r="G115" s="28"/>
      <c r="H115" s="92"/>
      <c r="I115" s="111">
        <f t="shared" si="10"/>
        <v>15456544</v>
      </c>
    </row>
    <row r="116" spans="1:9" ht="12.75">
      <c r="A116" s="8" t="s">
        <v>23</v>
      </c>
      <c r="B116" s="28">
        <v>177843</v>
      </c>
      <c r="C116" s="28">
        <v>24062850</v>
      </c>
      <c r="D116" s="28"/>
      <c r="E116" s="28"/>
      <c r="F116" s="28">
        <v>498027</v>
      </c>
      <c r="G116" s="28">
        <v>498</v>
      </c>
      <c r="H116" s="92"/>
      <c r="I116" s="111">
        <f>SUM(B116:H116)</f>
        <v>24739218</v>
      </c>
    </row>
    <row r="117" spans="1:9" ht="12.75">
      <c r="A117" s="8" t="s">
        <v>22</v>
      </c>
      <c r="B117" s="28">
        <v>12910</v>
      </c>
      <c r="C117" s="28">
        <v>13223967</v>
      </c>
      <c r="D117" s="28"/>
      <c r="E117" s="28"/>
      <c r="F117" s="28">
        <v>493908</v>
      </c>
      <c r="G117" s="28"/>
      <c r="H117" s="92"/>
      <c r="I117" s="111">
        <f t="shared" si="10"/>
        <v>13730785</v>
      </c>
    </row>
    <row r="118" spans="1:9" ht="12.75">
      <c r="A118" s="8" t="s">
        <v>24</v>
      </c>
      <c r="B118" s="28">
        <v>60984</v>
      </c>
      <c r="C118" s="28">
        <v>31520811</v>
      </c>
      <c r="D118" s="28">
        <v>391054</v>
      </c>
      <c r="E118" s="28"/>
      <c r="F118" s="28"/>
      <c r="G118" s="28">
        <v>26</v>
      </c>
      <c r="H118" s="92"/>
      <c r="I118" s="111">
        <f t="shared" si="10"/>
        <v>31972875</v>
      </c>
    </row>
    <row r="119" spans="1:9" ht="12.75">
      <c r="A119" s="8" t="s">
        <v>25</v>
      </c>
      <c r="B119" s="28">
        <v>1188066</v>
      </c>
      <c r="C119" s="28">
        <v>29445800</v>
      </c>
      <c r="D119" s="28">
        <v>1164672</v>
      </c>
      <c r="E119" s="28">
        <v>52000</v>
      </c>
      <c r="F119" s="28"/>
      <c r="G119" s="28">
        <v>36</v>
      </c>
      <c r="H119" s="92"/>
      <c r="I119" s="111">
        <f t="shared" si="10"/>
        <v>31850574</v>
      </c>
    </row>
    <row r="120" spans="1:9" ht="12.75">
      <c r="A120" s="8" t="s">
        <v>33</v>
      </c>
      <c r="B120" s="28">
        <v>238199</v>
      </c>
      <c r="C120" s="28">
        <v>11075564</v>
      </c>
      <c r="D120" s="28"/>
      <c r="E120" s="28"/>
      <c r="F120" s="28">
        <v>315958</v>
      </c>
      <c r="G120" s="28"/>
      <c r="H120" s="92"/>
      <c r="I120" s="111">
        <f t="shared" si="10"/>
        <v>11629721</v>
      </c>
    </row>
    <row r="121" spans="1:9" ht="12.75">
      <c r="A121" s="8" t="s">
        <v>27</v>
      </c>
      <c r="B121" s="28">
        <v>6966944</v>
      </c>
      <c r="C121" s="28">
        <v>11922426</v>
      </c>
      <c r="D121" s="28">
        <v>12857212</v>
      </c>
      <c r="E121" s="28"/>
      <c r="F121" s="28">
        <v>750130</v>
      </c>
      <c r="G121" s="28"/>
      <c r="H121" s="92"/>
      <c r="I121" s="111">
        <f t="shared" si="10"/>
        <v>32496712</v>
      </c>
    </row>
    <row r="122" spans="1:9" ht="12.75">
      <c r="A122" s="8" t="s">
        <v>28</v>
      </c>
      <c r="B122" s="28">
        <v>2868064</v>
      </c>
      <c r="C122" s="28">
        <v>125064698</v>
      </c>
      <c r="D122" s="28">
        <v>3125949</v>
      </c>
      <c r="E122" s="28">
        <v>1849486</v>
      </c>
      <c r="F122" s="28">
        <v>2918349</v>
      </c>
      <c r="G122" s="28"/>
      <c r="H122" s="92">
        <v>66618</v>
      </c>
      <c r="I122" s="111">
        <f t="shared" si="10"/>
        <v>135893164</v>
      </c>
    </row>
    <row r="123" spans="1:14" ht="13.5" thickBot="1">
      <c r="A123" s="11" t="s">
        <v>29</v>
      </c>
      <c r="B123" s="30">
        <v>128242</v>
      </c>
      <c r="C123" s="30">
        <v>30890676</v>
      </c>
      <c r="D123" s="30"/>
      <c r="E123" s="30"/>
      <c r="F123" s="30"/>
      <c r="G123" s="30"/>
      <c r="H123" s="34"/>
      <c r="I123" s="122">
        <f t="shared" si="10"/>
        <v>31018918</v>
      </c>
      <c r="J123" s="88"/>
      <c r="K123" s="88"/>
      <c r="N123" s="88"/>
    </row>
    <row r="124" spans="1:14" ht="15.75" thickBot="1">
      <c r="A124" s="14" t="s">
        <v>14</v>
      </c>
      <c r="B124" s="15">
        <f aca="true" t="shared" si="11" ref="B124:I124">SUM(B108:B123)</f>
        <v>28575244</v>
      </c>
      <c r="C124" s="15">
        <f t="shared" si="11"/>
        <v>557329015</v>
      </c>
      <c r="D124" s="15">
        <f t="shared" si="11"/>
        <v>26907747</v>
      </c>
      <c r="E124" s="15">
        <f t="shared" si="11"/>
        <v>3250774</v>
      </c>
      <c r="F124" s="15">
        <f t="shared" si="11"/>
        <v>6981271</v>
      </c>
      <c r="G124" s="15">
        <f t="shared" si="11"/>
        <v>4579</v>
      </c>
      <c r="H124" s="119">
        <f t="shared" si="11"/>
        <v>66768</v>
      </c>
      <c r="I124" s="114">
        <f t="shared" si="11"/>
        <v>623115398</v>
      </c>
      <c r="J124" s="88"/>
      <c r="K124" s="88"/>
      <c r="N124" s="88"/>
    </row>
    <row r="125" spans="5:14" ht="12.75">
      <c r="E125" s="118"/>
      <c r="F125" s="118"/>
      <c r="G125" s="702" t="s">
        <v>30</v>
      </c>
      <c r="H125" s="702"/>
      <c r="I125" s="702"/>
      <c r="J125" s="91"/>
      <c r="K125" s="91"/>
      <c r="L125" s="91"/>
      <c r="M125" s="91"/>
      <c r="N125" s="86"/>
    </row>
    <row r="126" spans="5:14" ht="15" customHeight="1">
      <c r="E126" s="696" t="s">
        <v>65</v>
      </c>
      <c r="F126" s="696"/>
      <c r="G126" s="696"/>
      <c r="H126" s="696"/>
      <c r="I126" s="696"/>
      <c r="J126" s="87"/>
      <c r="K126" s="87"/>
      <c r="L126" s="194"/>
      <c r="M126" s="194"/>
      <c r="N126" s="87"/>
    </row>
    <row r="127" ht="15">
      <c r="I127" s="26"/>
    </row>
    <row r="128" ht="12.75">
      <c r="G128" s="18"/>
    </row>
    <row r="129" spans="1:14" ht="30" customHeight="1" thickBot="1">
      <c r="A129" s="703" t="s">
        <v>262</v>
      </c>
      <c r="B129" s="703"/>
      <c r="C129" s="703"/>
      <c r="D129" s="703"/>
      <c r="E129" s="703"/>
      <c r="F129" s="703"/>
      <c r="G129" s="703"/>
      <c r="H129" s="703"/>
      <c r="I129" s="703"/>
      <c r="J129" s="703"/>
      <c r="K129" s="703"/>
      <c r="L129" s="703"/>
      <c r="M129" s="703"/>
      <c r="N129" s="703"/>
    </row>
    <row r="130" spans="1:14" ht="24.75" thickBot="1">
      <c r="A130" s="405" t="s">
        <v>11</v>
      </c>
      <c r="B130" s="410">
        <v>2008</v>
      </c>
      <c r="C130" s="414">
        <v>2009</v>
      </c>
      <c r="D130" s="410">
        <v>2010</v>
      </c>
      <c r="E130" s="414">
        <v>2011</v>
      </c>
      <c r="F130" s="410">
        <v>2012</v>
      </c>
      <c r="G130" s="414">
        <v>2013</v>
      </c>
      <c r="H130" s="410">
        <v>2014</v>
      </c>
      <c r="I130" s="414">
        <v>2015</v>
      </c>
      <c r="J130" s="410">
        <v>2016</v>
      </c>
      <c r="K130" s="410">
        <v>2017</v>
      </c>
      <c r="L130" s="410">
        <v>2018</v>
      </c>
      <c r="M130" s="414">
        <v>2019</v>
      </c>
      <c r="N130" s="424" t="s">
        <v>239</v>
      </c>
    </row>
    <row r="131" spans="1:14" ht="12.75">
      <c r="A131" s="406" t="s">
        <v>12</v>
      </c>
      <c r="B131" s="120">
        <v>15229560</v>
      </c>
      <c r="C131" s="415">
        <v>15673937</v>
      </c>
      <c r="D131" s="120">
        <v>17165283</v>
      </c>
      <c r="E131" s="415">
        <v>17796571</v>
      </c>
      <c r="F131" s="120">
        <f aca="true" t="shared" si="12" ref="F131:F146">I8</f>
        <v>20651843</v>
      </c>
      <c r="G131" s="415">
        <f>'RRW6 wojew 2019-2013'!N502</f>
        <v>23006957</v>
      </c>
      <c r="H131" s="120">
        <f>'RRW6 wojew 2019-2013'!N476</f>
        <v>25375284</v>
      </c>
      <c r="I131" s="415">
        <f>'RRW6 wojew 2019-2013'!N450</f>
        <v>24399956</v>
      </c>
      <c r="J131" s="120">
        <f>'RRW6 wojew 2019-2013'!N424</f>
        <v>26981858</v>
      </c>
      <c r="K131" s="174">
        <f>'RRW6 wojew 2019-2013'!N397</f>
        <v>26029816</v>
      </c>
      <c r="L131" s="174">
        <f>SUM('RRW6 wojew 2019-2013'!O143:O148)</f>
        <v>27753527</v>
      </c>
      <c r="M131" s="174">
        <f>'RRW6 wojew 2019-2013'!N114</f>
        <v>23895483</v>
      </c>
      <c r="N131" s="109">
        <f>SUM(M131*100/L131)</f>
        <v>86.09890555531915</v>
      </c>
    </row>
    <row r="132" spans="1:14" ht="12.75">
      <c r="A132" s="407" t="s">
        <v>13</v>
      </c>
      <c r="B132" s="115">
        <v>37194601</v>
      </c>
      <c r="C132" s="416">
        <v>42112102</v>
      </c>
      <c r="D132" s="115">
        <v>46771259</v>
      </c>
      <c r="E132" s="416">
        <v>48722442</v>
      </c>
      <c r="F132" s="120">
        <f t="shared" si="12"/>
        <v>54449549</v>
      </c>
      <c r="G132" s="415">
        <f>'RRW6 wojew 2019-2013'!N503</f>
        <v>56281320</v>
      </c>
      <c r="H132" s="120">
        <f>'RRW6 wojew 2019-2013'!N477</f>
        <v>62082269</v>
      </c>
      <c r="I132" s="415">
        <f>'RRW6 wojew 2019-2013'!N451</f>
        <v>67217376</v>
      </c>
      <c r="J132" s="115">
        <f>'RRW6 wojew 2019-2013'!N425</f>
        <v>70881499</v>
      </c>
      <c r="K132" s="174">
        <f>'RRW6 wojew 2019-2013'!N398</f>
        <v>75391524</v>
      </c>
      <c r="L132" s="174">
        <f>SUM('RRW6 wojew 2019-2013'!O149:O155)</f>
        <v>84905786</v>
      </c>
      <c r="M132" s="174">
        <f>'RRW6 wojew 2019-2013'!N115</f>
        <v>93584991</v>
      </c>
      <c r="N132" s="109">
        <f>SUM(M132*100/L132)</f>
        <v>110.22215965352467</v>
      </c>
    </row>
    <row r="133" spans="1:14" ht="12.75">
      <c r="A133" s="407" t="s">
        <v>15</v>
      </c>
      <c r="B133" s="115">
        <v>26801511</v>
      </c>
      <c r="C133" s="416">
        <v>21468017</v>
      </c>
      <c r="D133" s="115">
        <v>22454930</v>
      </c>
      <c r="E133" s="416">
        <v>22631911</v>
      </c>
      <c r="F133" s="120">
        <f t="shared" si="12"/>
        <v>25129275</v>
      </c>
      <c r="G133" s="415">
        <f>'RRW6 wojew 2019-2013'!N504</f>
        <v>23092158</v>
      </c>
      <c r="H133" s="120">
        <f>'RRW6 wojew 2019-2013'!N478</f>
        <v>25995404</v>
      </c>
      <c r="I133" s="415">
        <f>'RRW6 wojew 2019-2013'!N452</f>
        <v>31304379</v>
      </c>
      <c r="J133" s="115">
        <f>'RRW6 wojew 2019-2013'!N426</f>
        <v>36970147</v>
      </c>
      <c r="K133" s="174">
        <f>'RRW6 wojew 2019-2013'!N399</f>
        <v>44086995</v>
      </c>
      <c r="L133" s="174">
        <f>SUM('RRW6 wojew 2019-2013'!O156:O159)</f>
        <v>54147224</v>
      </c>
      <c r="M133" s="174">
        <f>'RRW6 wojew 2019-2013'!N116</f>
        <v>68787107</v>
      </c>
      <c r="N133" s="109">
        <f aca="true" t="shared" si="13" ref="N133:N145">SUM(M133*100/L133)</f>
        <v>127.03718107506306</v>
      </c>
    </row>
    <row r="134" spans="1:14" ht="12.75">
      <c r="A134" s="407" t="s">
        <v>16</v>
      </c>
      <c r="B134" s="115">
        <v>18564698</v>
      </c>
      <c r="C134" s="416">
        <v>17242364</v>
      </c>
      <c r="D134" s="115">
        <v>17683863</v>
      </c>
      <c r="E134" s="416">
        <v>18058633</v>
      </c>
      <c r="F134" s="120">
        <f t="shared" si="12"/>
        <v>18655256</v>
      </c>
      <c r="G134" s="415">
        <f>'RRW6 wojew 2019-2013'!N505</f>
        <v>18785190</v>
      </c>
      <c r="H134" s="120">
        <f>'RRW6 wojew 2019-2013'!N479</f>
        <v>20456464</v>
      </c>
      <c r="I134" s="415">
        <f>'RRW6 wojew 2019-2013'!N453</f>
        <v>21616918</v>
      </c>
      <c r="J134" s="115">
        <f>'RRW6 wojew 2019-2013'!N427</f>
        <v>24490868</v>
      </c>
      <c r="K134" s="174">
        <f>'RRW6 wojew 2019-2013'!N400</f>
        <v>23049720</v>
      </c>
      <c r="L134" s="174">
        <f>SUM('RRW6 wojew 2019-2013'!O160:O162)</f>
        <v>24280760</v>
      </c>
      <c r="M134" s="174">
        <f>'RRW6 wojew 2019-2013'!N117</f>
        <v>23457996</v>
      </c>
      <c r="N134" s="109">
        <f t="shared" si="13"/>
        <v>96.6114569725165</v>
      </c>
    </row>
    <row r="135" spans="1:14" ht="12.75">
      <c r="A135" s="407" t="s">
        <v>18</v>
      </c>
      <c r="B135" s="115">
        <v>80848641</v>
      </c>
      <c r="C135" s="416">
        <v>85488585</v>
      </c>
      <c r="D135" s="115">
        <v>89354136</v>
      </c>
      <c r="E135" s="416">
        <v>92324354</v>
      </c>
      <c r="F135" s="120">
        <f t="shared" si="12"/>
        <v>98511657</v>
      </c>
      <c r="G135" s="415">
        <f>'RRW6 wojew 2019-2013'!N506</f>
        <v>100591995</v>
      </c>
      <c r="H135" s="120">
        <f>'RRW6 wojew 2019-2013'!N480</f>
        <v>109404918</v>
      </c>
      <c r="I135" s="415">
        <f>'RRW6 wojew 2019-2013'!N454</f>
        <v>118116172</v>
      </c>
      <c r="J135" s="115">
        <f>'RRW6 wojew 2019-2013'!N428</f>
        <v>132135219</v>
      </c>
      <c r="K135" s="174">
        <f>'RRW6 wojew 2019-2013'!N401</f>
        <v>140317257</v>
      </c>
      <c r="L135" s="174">
        <f>SUM('RRW6 wojew 2019-2013'!O163:O173)</f>
        <v>148073206</v>
      </c>
      <c r="M135" s="174">
        <f>'RRW6 wojew 2019-2013'!N118</f>
        <v>152031153</v>
      </c>
      <c r="N135" s="109">
        <f t="shared" si="13"/>
        <v>102.67296637043167</v>
      </c>
    </row>
    <row r="136" spans="1:14" ht="12.75">
      <c r="A136" s="407" t="s">
        <v>19</v>
      </c>
      <c r="B136" s="115">
        <v>30067682</v>
      </c>
      <c r="C136" s="416">
        <v>34228631</v>
      </c>
      <c r="D136" s="115">
        <v>39003478</v>
      </c>
      <c r="E136" s="416">
        <v>45167489</v>
      </c>
      <c r="F136" s="120">
        <f t="shared" si="12"/>
        <v>53319203</v>
      </c>
      <c r="G136" s="415">
        <f>'RRW6 wojew 2019-2013'!N507</f>
        <v>46419501</v>
      </c>
      <c r="H136" s="120">
        <f>'RRW6 wojew 2019-2013'!N481</f>
        <v>56565574</v>
      </c>
      <c r="I136" s="415">
        <f>'RRW6 wojew 2019-2013'!N455</f>
        <v>65097891</v>
      </c>
      <c r="J136" s="115">
        <f>'RRW6 wojew 2019-2013'!N429</f>
        <v>70178274</v>
      </c>
      <c r="K136" s="174">
        <f>'RRW6 wojew 2019-2013'!N402</f>
        <v>72638213</v>
      </c>
      <c r="L136" s="174">
        <f>SUM('RRW6 wojew 2019-2013'!O174:O181)</f>
        <v>72670268</v>
      </c>
      <c r="M136" s="174">
        <f>'RRW6 wojew 2019-2013'!N119</f>
        <v>69841757</v>
      </c>
      <c r="N136" s="109">
        <f t="shared" si="13"/>
        <v>96.1077465683765</v>
      </c>
    </row>
    <row r="137" spans="1:14" ht="12.75">
      <c r="A137" s="407" t="s">
        <v>20</v>
      </c>
      <c r="B137" s="115">
        <v>85620194</v>
      </c>
      <c r="C137" s="416">
        <v>96836550</v>
      </c>
      <c r="D137" s="115">
        <v>104835440</v>
      </c>
      <c r="E137" s="416">
        <v>119754353</v>
      </c>
      <c r="F137" s="120">
        <f t="shared" si="12"/>
        <v>138918775</v>
      </c>
      <c r="G137" s="415">
        <f>'RRW6 wojew 2019-2013'!N508</f>
        <v>170405590</v>
      </c>
      <c r="H137" s="120">
        <f>'RRW6 wojew 2019-2013'!N482</f>
        <v>187605309</v>
      </c>
      <c r="I137" s="415">
        <f>'RRW6 wojew 2019-2013'!N456</f>
        <v>219523491</v>
      </c>
      <c r="J137" s="115">
        <f>'RRW6 wojew 2019-2013'!N430</f>
        <v>258315712</v>
      </c>
      <c r="K137" s="174">
        <f>'RRW6 wojew 2019-2013'!N403</f>
        <v>296867770</v>
      </c>
      <c r="L137" s="174">
        <f>SUM('RRW6 wojew 2019-2013'!O182:O187)</f>
        <v>334091934</v>
      </c>
      <c r="M137" s="174">
        <f>'RRW6 wojew 2019-2013'!N120</f>
        <v>379699645</v>
      </c>
      <c r="N137" s="109">
        <f t="shared" si="13"/>
        <v>113.65124576757965</v>
      </c>
    </row>
    <row r="138" spans="1:14" ht="12.75">
      <c r="A138" s="407" t="s">
        <v>21</v>
      </c>
      <c r="B138" s="115">
        <v>15456544</v>
      </c>
      <c r="C138" s="416">
        <v>13389053</v>
      </c>
      <c r="D138" s="115">
        <v>13739265</v>
      </c>
      <c r="E138" s="416">
        <v>17937783</v>
      </c>
      <c r="F138" s="120">
        <f t="shared" si="12"/>
        <v>15499571</v>
      </c>
      <c r="G138" s="415">
        <f>'RRW6 wojew 2019-2013'!N509</f>
        <v>16770775</v>
      </c>
      <c r="H138" s="120">
        <f>'RRW6 wojew 2019-2013'!N483</f>
        <v>19454228</v>
      </c>
      <c r="I138" s="415">
        <f>'RRW6 wojew 2019-2013'!N457</f>
        <v>23729192</v>
      </c>
      <c r="J138" s="115">
        <f>'RRW6 wojew 2019-2013'!N431</f>
        <v>27265082</v>
      </c>
      <c r="K138" s="174">
        <f>'RRW6 wojew 2019-2013'!N404</f>
        <v>27088879</v>
      </c>
      <c r="L138" s="174">
        <f>SUM('RRW6 wojew 2019-2013'!O188:O191)</f>
        <v>29573215</v>
      </c>
      <c r="M138" s="174">
        <f>'RRW6 wojew 2019-2013'!N121</f>
        <v>28764717</v>
      </c>
      <c r="N138" s="109">
        <f t="shared" si="13"/>
        <v>97.26611394804387</v>
      </c>
    </row>
    <row r="139" spans="1:14" ht="12.75">
      <c r="A139" s="407" t="s">
        <v>23</v>
      </c>
      <c r="B139" s="411">
        <v>24739218</v>
      </c>
      <c r="C139" s="417">
        <v>15806444</v>
      </c>
      <c r="D139" s="411">
        <v>19846340</v>
      </c>
      <c r="E139" s="417">
        <v>14315165</v>
      </c>
      <c r="F139" s="420">
        <f t="shared" si="12"/>
        <v>17976099</v>
      </c>
      <c r="G139" s="422">
        <f>'RRW6 wojew 2019-2013'!N510</f>
        <v>18522608</v>
      </c>
      <c r="H139" s="420">
        <f>'RRW6 wojew 2019-2013'!N484</f>
        <v>18168894</v>
      </c>
      <c r="I139" s="422">
        <f>'RRW6 wojew 2019-2013'!N458</f>
        <v>16332505</v>
      </c>
      <c r="J139" s="115">
        <f>'RRW6 wojew 2019-2013'!N432</f>
        <v>21077526</v>
      </c>
      <c r="K139" s="174">
        <f>'RRW6 wojew 2019-2013'!N405</f>
        <v>23508507</v>
      </c>
      <c r="L139" s="174">
        <f>SUM('RRW6 wojew 2019-2013'!O192)</f>
        <v>22779608</v>
      </c>
      <c r="M139" s="174">
        <f>'RRW6 wojew 2019-2013'!N122</f>
        <v>26983413</v>
      </c>
      <c r="N139" s="109">
        <f t="shared" si="13"/>
        <v>118.45424644708548</v>
      </c>
    </row>
    <row r="140" spans="1:14" ht="12.75">
      <c r="A140" s="407" t="s">
        <v>22</v>
      </c>
      <c r="B140" s="411">
        <v>13730785</v>
      </c>
      <c r="C140" s="417">
        <v>23389381</v>
      </c>
      <c r="D140" s="411">
        <v>22998431</v>
      </c>
      <c r="E140" s="417">
        <v>23281156</v>
      </c>
      <c r="F140" s="420">
        <f t="shared" si="12"/>
        <v>25150730</v>
      </c>
      <c r="G140" s="422">
        <f>'RRW6 wojew 2019-2013'!N511</f>
        <v>29278150</v>
      </c>
      <c r="H140" s="420">
        <f>'RRW6 wojew 2019-2013'!N485</f>
        <v>31350513</v>
      </c>
      <c r="I140" s="422">
        <f>'RRW6 wojew 2019-2013'!N459</f>
        <v>33686069</v>
      </c>
      <c r="J140" s="115">
        <f>'RRW6 wojew 2019-2013'!N433</f>
        <v>40866678</v>
      </c>
      <c r="K140" s="174">
        <f>'RRW6 wojew 2019-2013'!N406</f>
        <v>46638494</v>
      </c>
      <c r="L140" s="174">
        <f>SUM('RRW6 wojew 2019-2013'!O193:O197)</f>
        <v>50215150</v>
      </c>
      <c r="M140" s="174">
        <f>'RRW6 wojew 2019-2013'!N123</f>
        <v>50924788</v>
      </c>
      <c r="N140" s="109">
        <f t="shared" si="13"/>
        <v>101.41319502182111</v>
      </c>
    </row>
    <row r="141" spans="1:14" ht="12.75">
      <c r="A141" s="407" t="s">
        <v>24</v>
      </c>
      <c r="B141" s="115">
        <v>31972875</v>
      </c>
      <c r="C141" s="416">
        <v>35905428</v>
      </c>
      <c r="D141" s="115">
        <v>37861675</v>
      </c>
      <c r="E141" s="416">
        <v>37078168</v>
      </c>
      <c r="F141" s="120">
        <f t="shared" si="12"/>
        <v>41428998</v>
      </c>
      <c r="G141" s="415">
        <f>'RRW6 wojew 2019-2013'!N512</f>
        <v>44232192</v>
      </c>
      <c r="H141" s="120">
        <f>'RRW6 wojew 2019-2013'!N486</f>
        <v>46808909</v>
      </c>
      <c r="I141" s="415">
        <f>'RRW6 wojew 2019-2013'!N460</f>
        <v>55521526</v>
      </c>
      <c r="J141" s="115">
        <f>'RRW6 wojew 2019-2013'!N434</f>
        <v>55395845</v>
      </c>
      <c r="K141" s="174">
        <f>'RRW6 wojew 2019-2013'!N407</f>
        <v>52090337</v>
      </c>
      <c r="L141" s="174">
        <f>SUM('RRW6 wojew 2019-2013'!O198:O202)</f>
        <v>58416128</v>
      </c>
      <c r="M141" s="174">
        <f>'RRW6 wojew 2019-2013'!N124</f>
        <v>50763074</v>
      </c>
      <c r="N141" s="109">
        <f t="shared" si="13"/>
        <v>86.89907348874613</v>
      </c>
    </row>
    <row r="142" spans="1:14" ht="12.75">
      <c r="A142" s="407" t="s">
        <v>25</v>
      </c>
      <c r="B142" s="115">
        <v>31850574</v>
      </c>
      <c r="C142" s="416">
        <v>33371094</v>
      </c>
      <c r="D142" s="115">
        <v>36874269</v>
      </c>
      <c r="E142" s="416">
        <v>40037258</v>
      </c>
      <c r="F142" s="120">
        <f t="shared" si="12"/>
        <v>39961277</v>
      </c>
      <c r="G142" s="415">
        <f>'RRW6 wojew 2019-2013'!N513</f>
        <v>36498818</v>
      </c>
      <c r="H142" s="120">
        <f>'RRW6 wojew 2019-2013'!N487</f>
        <v>36760743</v>
      </c>
      <c r="I142" s="415">
        <f>'RRW6 wojew 2019-2013'!N461</f>
        <v>39175658</v>
      </c>
      <c r="J142" s="115">
        <f>'RRW6 wojew 2019-2013'!N435</f>
        <v>39156548</v>
      </c>
      <c r="K142" s="174">
        <f>'RRW6 wojew 2019-2013'!N408</f>
        <v>39505786</v>
      </c>
      <c r="L142" s="174">
        <f>SUM('RRW6 wojew 2019-2013'!O203:O213)</f>
        <v>43330337</v>
      </c>
      <c r="M142" s="174">
        <f>'RRW6 wojew 2019-2013'!N125</f>
        <v>41284773</v>
      </c>
      <c r="N142" s="109">
        <f t="shared" si="13"/>
        <v>95.27914126308319</v>
      </c>
    </row>
    <row r="143" spans="1:14" ht="12.75">
      <c r="A143" s="407" t="s">
        <v>26</v>
      </c>
      <c r="B143" s="115">
        <v>11629721</v>
      </c>
      <c r="C143" s="416">
        <v>13650229</v>
      </c>
      <c r="D143" s="115">
        <v>12858005</v>
      </c>
      <c r="E143" s="416">
        <v>12682289</v>
      </c>
      <c r="F143" s="120">
        <f t="shared" si="12"/>
        <v>12693163</v>
      </c>
      <c r="G143" s="415">
        <f>'RRW6 wojew 2019-2013'!N514</f>
        <v>13068285</v>
      </c>
      <c r="H143" s="120">
        <f>'RRW6 wojew 2019-2013'!N488</f>
        <v>15117562</v>
      </c>
      <c r="I143" s="415">
        <f>'RRW6 wojew 2019-2013'!N462</f>
        <v>14857208</v>
      </c>
      <c r="J143" s="115">
        <f>'RRW6 wojew 2019-2013'!N436</f>
        <v>14277565</v>
      </c>
      <c r="K143" s="174">
        <f>'RRW6 wojew 2019-2013'!N409</f>
        <v>14728026</v>
      </c>
      <c r="L143" s="174">
        <f>SUM('RRW6 wojew 2019-2013'!O214:O219)</f>
        <v>14518180</v>
      </c>
      <c r="M143" s="174">
        <f>'RRW6 wojew 2019-2013'!N126</f>
        <v>12755102</v>
      </c>
      <c r="N143" s="109">
        <f t="shared" si="13"/>
        <v>87.85606735830524</v>
      </c>
    </row>
    <row r="144" spans="1:14" ht="12.75">
      <c r="A144" s="407" t="s">
        <v>27</v>
      </c>
      <c r="B144" s="115">
        <v>32496712</v>
      </c>
      <c r="C144" s="416">
        <v>33830047</v>
      </c>
      <c r="D144" s="115">
        <v>44823488</v>
      </c>
      <c r="E144" s="416">
        <v>47563232</v>
      </c>
      <c r="F144" s="120">
        <f t="shared" si="12"/>
        <v>50904613</v>
      </c>
      <c r="G144" s="415">
        <f>'RRW6 wojew 2019-2013'!N515</f>
        <v>51728165</v>
      </c>
      <c r="H144" s="120">
        <f>'RRW6 wojew 2019-2013'!N489</f>
        <v>54609115</v>
      </c>
      <c r="I144" s="415">
        <f>'RRW6 wojew 2019-2013'!N463</f>
        <v>57704754</v>
      </c>
      <c r="J144" s="115">
        <f>'RRW6 wojew 2019-2013'!N437</f>
        <v>59402039</v>
      </c>
      <c r="K144" s="174">
        <f>'RRW6 wojew 2019-2013'!N410</f>
        <v>56352212</v>
      </c>
      <c r="L144" s="174">
        <f>SUM('RRW6 wojew 2019-2013'!O220:O223)</f>
        <v>53340129</v>
      </c>
      <c r="M144" s="174">
        <f>'RRW6 wojew 2019-2013'!N127</f>
        <v>54475581</v>
      </c>
      <c r="N144" s="109">
        <f t="shared" si="13"/>
        <v>102.12870126354588</v>
      </c>
    </row>
    <row r="145" spans="1:14" ht="12.75">
      <c r="A145" s="407" t="s">
        <v>28</v>
      </c>
      <c r="B145" s="115">
        <v>135893164</v>
      </c>
      <c r="C145" s="416">
        <v>144368280</v>
      </c>
      <c r="D145" s="115">
        <v>157793629</v>
      </c>
      <c r="E145" s="416">
        <v>157986835</v>
      </c>
      <c r="F145" s="120">
        <f t="shared" si="12"/>
        <v>163994378</v>
      </c>
      <c r="G145" s="415">
        <f>'RRW6 wojew 2019-2013'!N516</f>
        <v>172721597</v>
      </c>
      <c r="H145" s="120">
        <f>'RRW6 wojew 2019-2013'!N490</f>
        <v>189534856</v>
      </c>
      <c r="I145" s="415">
        <f>'RRW6 wojew 2019-2013'!N464</f>
        <v>203119431</v>
      </c>
      <c r="J145" s="115">
        <f>'RRW6 wojew 2019-2013'!N438</f>
        <v>220102781</v>
      </c>
      <c r="K145" s="174">
        <f>'RRW6 wojew 2019-2013'!N411</f>
        <v>224935623</v>
      </c>
      <c r="L145" s="174">
        <f>SUM('RRW6 wojew 2019-2013'!O224:O237)</f>
        <v>233944905</v>
      </c>
      <c r="M145" s="174">
        <f>'RRW6 wojew 2019-2013'!N128</f>
        <v>262128661</v>
      </c>
      <c r="N145" s="109">
        <f t="shared" si="13"/>
        <v>112.04717666324044</v>
      </c>
    </row>
    <row r="146" spans="1:14" ht="13.5" thickBot="1">
      <c r="A146" s="408" t="s">
        <v>29</v>
      </c>
      <c r="B146" s="412">
        <v>31018918</v>
      </c>
      <c r="C146" s="418">
        <v>27746107</v>
      </c>
      <c r="D146" s="412">
        <v>30070986</v>
      </c>
      <c r="E146" s="418">
        <v>29999487</v>
      </c>
      <c r="F146" s="421">
        <f t="shared" si="12"/>
        <v>30750657</v>
      </c>
      <c r="G146" s="423">
        <f>'RRW6 wojew 2019-2013'!N517</f>
        <v>30111715</v>
      </c>
      <c r="H146" s="421">
        <f>'RRW6 wojew 2019-2013'!N491</f>
        <v>34030226</v>
      </c>
      <c r="I146" s="423">
        <f>'RRW6 wojew 2019-2013'!N465</f>
        <v>39586535</v>
      </c>
      <c r="J146" s="412">
        <f>'RRW6 wojew 2019-2013'!N439</f>
        <v>44055981</v>
      </c>
      <c r="K146" s="175">
        <f>'RRW6 wojew 2019-2013'!N412</f>
        <v>50887870</v>
      </c>
      <c r="L146" s="175">
        <f>SUM('RRW6 wojew 2019-2013'!O238:O241)</f>
        <v>60454000</v>
      </c>
      <c r="M146" s="175">
        <f>'RRW6 wojew 2019-2013'!N129</f>
        <v>65619228</v>
      </c>
      <c r="N146" s="109">
        <f>SUM(M146*100/L146)</f>
        <v>108.54406325470606</v>
      </c>
    </row>
    <row r="147" spans="1:14" ht="13.5" thickBot="1">
      <c r="A147" s="409" t="s">
        <v>14</v>
      </c>
      <c r="B147" s="413">
        <v>623115398</v>
      </c>
      <c r="C147" s="419">
        <v>654506249</v>
      </c>
      <c r="D147" s="413">
        <f aca="true" t="shared" si="14" ref="D147:K147">SUM(D131:D146)</f>
        <v>714134477</v>
      </c>
      <c r="E147" s="419">
        <f t="shared" si="14"/>
        <v>745337126</v>
      </c>
      <c r="F147" s="413">
        <f t="shared" si="14"/>
        <v>807995044</v>
      </c>
      <c r="G147" s="419">
        <f t="shared" si="14"/>
        <v>851515016</v>
      </c>
      <c r="H147" s="413">
        <f t="shared" si="14"/>
        <v>933320268</v>
      </c>
      <c r="I147" s="419">
        <f t="shared" si="14"/>
        <v>1030989061</v>
      </c>
      <c r="J147" s="413">
        <f t="shared" si="14"/>
        <v>1141553622</v>
      </c>
      <c r="K147" s="356">
        <f t="shared" si="14"/>
        <v>1214117029</v>
      </c>
      <c r="L147" s="356">
        <f>SUM(L131:L146)</f>
        <v>1312494357</v>
      </c>
      <c r="M147" s="356">
        <f>SUM(M131:M146)</f>
        <v>1404997469</v>
      </c>
      <c r="N147" s="31">
        <f>SUM(M147*100/L147)</f>
        <v>107.04788645426534</v>
      </c>
    </row>
    <row r="148" spans="6:14" ht="12.75">
      <c r="F148" s="91"/>
      <c r="G148" s="91"/>
      <c r="H148" s="91"/>
      <c r="N148" s="368" t="s">
        <v>30</v>
      </c>
    </row>
    <row r="149" spans="6:14" ht="12.75">
      <c r="F149" s="87"/>
      <c r="G149" s="87"/>
      <c r="H149" s="87"/>
      <c r="N149" s="367" t="s">
        <v>259</v>
      </c>
    </row>
    <row r="150" spans="13:14" ht="12.75">
      <c r="M150" s="397"/>
      <c r="N150" s="367" t="s">
        <v>260</v>
      </c>
    </row>
    <row r="151" ht="12.75">
      <c r="N151" s="425"/>
    </row>
  </sheetData>
  <sheetProtection/>
  <mergeCells count="37">
    <mergeCell ref="A2:I2"/>
    <mergeCell ref="G125:I125"/>
    <mergeCell ref="H100:I100"/>
    <mergeCell ref="A106:A107"/>
    <mergeCell ref="A54:I55"/>
    <mergeCell ref="A79:I80"/>
    <mergeCell ref="I56:I57"/>
    <mergeCell ref="A104:I105"/>
    <mergeCell ref="B106:H106"/>
    <mergeCell ref="I106:I107"/>
    <mergeCell ref="A129:N129"/>
    <mergeCell ref="A29:I30"/>
    <mergeCell ref="A31:A32"/>
    <mergeCell ref="B31:H31"/>
    <mergeCell ref="I31:I32"/>
    <mergeCell ref="H75:I75"/>
    <mergeCell ref="H103:I103"/>
    <mergeCell ref="A81:A82"/>
    <mergeCell ref="H78:I78"/>
    <mergeCell ref="I81:I82"/>
    <mergeCell ref="I6:I7"/>
    <mergeCell ref="H25:I25"/>
    <mergeCell ref="B81:H81"/>
    <mergeCell ref="H53:I53"/>
    <mergeCell ref="A56:A57"/>
    <mergeCell ref="H50:I50"/>
    <mergeCell ref="B56:H56"/>
    <mergeCell ref="H3:I3"/>
    <mergeCell ref="H28:I28"/>
    <mergeCell ref="E126:I126"/>
    <mergeCell ref="F26:I26"/>
    <mergeCell ref="F51:I51"/>
    <mergeCell ref="F76:I76"/>
    <mergeCell ref="F101:I101"/>
    <mergeCell ref="A4:I5"/>
    <mergeCell ref="A6:A7"/>
    <mergeCell ref="B6:H6"/>
  </mergeCells>
  <printOptions horizontalCentered="1" verticalCentered="1"/>
  <pageMargins left="0.25" right="0.25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KRD-IG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Iwona</cp:lastModifiedBy>
  <cp:lastPrinted>2022-04-19T07:26:41Z</cp:lastPrinted>
  <dcterms:created xsi:type="dcterms:W3CDTF">2008-03-18T14:47:23Z</dcterms:created>
  <dcterms:modified xsi:type="dcterms:W3CDTF">2023-01-30T12:28:39Z</dcterms:modified>
  <cp:category/>
  <cp:version/>
  <cp:contentType/>
  <cp:contentStatus/>
</cp:coreProperties>
</file>